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Uzivatele\Malý\Katastry_realizace\Senice na Hané\Výběrové řízení\Rozpočet\Cesty\"/>
    </mc:Choice>
  </mc:AlternateContent>
  <bookViews>
    <workbookView xWindow="0" yWindow="0" windowWidth="16380" windowHeight="81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Položky!$A$1:$K$263</definedName>
    <definedName name="_xlnm.Print_Area" localSheetId="1">Rekapitulace!$A$1:$I$23</definedName>
    <definedName name="PocetMJ">'Krycí list'!$G$7</definedName>
    <definedName name="Poznamka">'Krycí list'!$B$37</definedName>
    <definedName name="Print_Area_0" localSheetId="0">'Krycí list'!$A$1:$G$45</definedName>
    <definedName name="Print_Area_0" localSheetId="2">Položky!$A$1:$K$263</definedName>
    <definedName name="Print_Area_0" localSheetId="1">Rekapitulace!$A$1:$I$23</definedName>
    <definedName name="Print_Area_0_0" localSheetId="0">'Krycí list'!$A$1:$G$45</definedName>
    <definedName name="Print_Area_0_0" localSheetId="2">Položky!$A$1:$K$263</definedName>
    <definedName name="Print_Area_0_0" localSheetId="1">Rekapitulace!$A$1:$I$23</definedName>
    <definedName name="Print_Titles_0" localSheetId="2">Položky!$1:$6</definedName>
    <definedName name="Print_Titles_0" localSheetId="1">Rekapitulace!$1:$6</definedName>
    <definedName name="Print_Titles_0_0" localSheetId="2">Položky!$1:$6</definedName>
    <definedName name="Print_Titles_0_0" localSheetId="1">Rekapitulace!$1:$6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iterateDelta="1E-4"/>
</workbook>
</file>

<file path=xl/calcChain.xml><?xml version="1.0" encoding="utf-8"?>
<calcChain xmlns="http://schemas.openxmlformats.org/spreadsheetml/2006/main">
  <c r="G8" i="3" l="1"/>
  <c r="BE263" i="3" l="1"/>
  <c r="G16" i="2" s="1"/>
  <c r="K263" i="3"/>
  <c r="I263" i="3"/>
  <c r="C263" i="3"/>
  <c r="BG259" i="3"/>
  <c r="BG263" i="3" s="1"/>
  <c r="BF259" i="3"/>
  <c r="BF263" i="3" s="1"/>
  <c r="H16" i="2" s="1"/>
  <c r="BE259" i="3"/>
  <c r="BC259" i="3"/>
  <c r="BC263" i="3" s="1"/>
  <c r="K259" i="3"/>
  <c r="I259" i="3"/>
  <c r="G259" i="3"/>
  <c r="G263" i="3" s="1"/>
  <c r="BF257" i="3"/>
  <c r="BC257" i="3"/>
  <c r="K257" i="3"/>
  <c r="C257" i="3"/>
  <c r="BG255" i="3"/>
  <c r="BF255" i="3"/>
  <c r="BE255" i="3"/>
  <c r="BC255" i="3"/>
  <c r="K255" i="3"/>
  <c r="I255" i="3"/>
  <c r="G255" i="3"/>
  <c r="BD255" i="3" s="1"/>
  <c r="BG253" i="3"/>
  <c r="BF253" i="3"/>
  <c r="BE253" i="3"/>
  <c r="BC253" i="3"/>
  <c r="K253" i="3"/>
  <c r="I253" i="3"/>
  <c r="G253" i="3"/>
  <c r="BD253" i="3" s="1"/>
  <c r="BG251" i="3"/>
  <c r="BF251" i="3"/>
  <c r="BE251" i="3"/>
  <c r="BC251" i="3"/>
  <c r="K251" i="3"/>
  <c r="I251" i="3"/>
  <c r="G251" i="3"/>
  <c r="BD251" i="3" s="1"/>
  <c r="BG248" i="3"/>
  <c r="BF248" i="3"/>
  <c r="BE248" i="3"/>
  <c r="BC248" i="3"/>
  <c r="K248" i="3"/>
  <c r="I248" i="3"/>
  <c r="G248" i="3"/>
  <c r="BD248" i="3" s="1"/>
  <c r="BG235" i="3"/>
  <c r="BG257" i="3" s="1"/>
  <c r="I15" i="2" s="1"/>
  <c r="BF235" i="3"/>
  <c r="BE235" i="3"/>
  <c r="BE257" i="3" s="1"/>
  <c r="G15" i="2" s="1"/>
  <c r="BC235" i="3"/>
  <c r="K235" i="3"/>
  <c r="I235" i="3"/>
  <c r="I257" i="3" s="1"/>
  <c r="G235" i="3"/>
  <c r="G257" i="3" s="1"/>
  <c r="BG233" i="3"/>
  <c r="I14" i="2" s="1"/>
  <c r="BD233" i="3"/>
  <c r="F14" i="2" s="1"/>
  <c r="BC233" i="3"/>
  <c r="E14" i="2" s="1"/>
  <c r="C233" i="3"/>
  <c r="BG231" i="3"/>
  <c r="BF231" i="3"/>
  <c r="BF233" i="3" s="1"/>
  <c r="H14" i="2" s="1"/>
  <c r="BE231" i="3"/>
  <c r="BE233" i="3" s="1"/>
  <c r="BD231" i="3"/>
  <c r="K231" i="3"/>
  <c r="K233" i="3" s="1"/>
  <c r="I231" i="3"/>
  <c r="I233" i="3" s="1"/>
  <c r="G231" i="3"/>
  <c r="BC231" i="3" s="1"/>
  <c r="BE229" i="3"/>
  <c r="BD229" i="3"/>
  <c r="I229" i="3"/>
  <c r="G229" i="3"/>
  <c r="C229" i="3"/>
  <c r="BG225" i="3"/>
  <c r="BG229" i="3" s="1"/>
  <c r="I13" i="2" s="1"/>
  <c r="BF225" i="3"/>
  <c r="BF229" i="3" s="1"/>
  <c r="H13" i="2" s="1"/>
  <c r="BE225" i="3"/>
  <c r="BD225" i="3"/>
  <c r="BC225" i="3"/>
  <c r="BC229" i="3" s="1"/>
  <c r="E13" i="2" s="1"/>
  <c r="K225" i="3"/>
  <c r="K229" i="3" s="1"/>
  <c r="I225" i="3"/>
  <c r="G225" i="3"/>
  <c r="BF223" i="3"/>
  <c r="H12" i="2" s="1"/>
  <c r="BE223" i="3"/>
  <c r="G12" i="2" s="1"/>
  <c r="I223" i="3"/>
  <c r="C223" i="3"/>
  <c r="BG220" i="3"/>
  <c r="BF220" i="3"/>
  <c r="BE220" i="3"/>
  <c r="BD220" i="3"/>
  <c r="BC220" i="3"/>
  <c r="K220" i="3"/>
  <c r="I220" i="3"/>
  <c r="G220" i="3"/>
  <c r="BG217" i="3"/>
  <c r="BF217" i="3"/>
  <c r="BE217" i="3"/>
  <c r="BD217" i="3"/>
  <c r="BC217" i="3"/>
  <c r="K217" i="3"/>
  <c r="I217" i="3"/>
  <c r="G217" i="3"/>
  <c r="BG215" i="3"/>
  <c r="BF215" i="3"/>
  <c r="BE215" i="3"/>
  <c r="BD215" i="3"/>
  <c r="BC215" i="3"/>
  <c r="K215" i="3"/>
  <c r="I215" i="3"/>
  <c r="G215" i="3"/>
  <c r="BG213" i="3"/>
  <c r="BF213" i="3"/>
  <c r="BE213" i="3"/>
  <c r="BD213" i="3"/>
  <c r="BC213" i="3"/>
  <c r="K213" i="3"/>
  <c r="I213" i="3"/>
  <c r="G213" i="3"/>
  <c r="BG210" i="3"/>
  <c r="BF210" i="3"/>
  <c r="BE210" i="3"/>
  <c r="BD210" i="3"/>
  <c r="BC210" i="3"/>
  <c r="K210" i="3"/>
  <c r="I210" i="3"/>
  <c r="G210" i="3"/>
  <c r="BG208" i="3"/>
  <c r="BF208" i="3"/>
  <c r="BE208" i="3"/>
  <c r="BD208" i="3"/>
  <c r="BC208" i="3"/>
  <c r="K208" i="3"/>
  <c r="I208" i="3"/>
  <c r="G208" i="3"/>
  <c r="BG206" i="3"/>
  <c r="BF206" i="3"/>
  <c r="BE206" i="3"/>
  <c r="BD206" i="3"/>
  <c r="BC206" i="3"/>
  <c r="K206" i="3"/>
  <c r="I206" i="3"/>
  <c r="G206" i="3"/>
  <c r="BG203" i="3"/>
  <c r="BG223" i="3" s="1"/>
  <c r="I12" i="2" s="1"/>
  <c r="BF203" i="3"/>
  <c r="BE203" i="3"/>
  <c r="BD203" i="3"/>
  <c r="BD223" i="3" s="1"/>
  <c r="BC203" i="3"/>
  <c r="BC223" i="3" s="1"/>
  <c r="K203" i="3"/>
  <c r="K223" i="3" s="1"/>
  <c r="I203" i="3"/>
  <c r="G203" i="3"/>
  <c r="G223" i="3" s="1"/>
  <c r="BG201" i="3"/>
  <c r="I11" i="2" s="1"/>
  <c r="BF201" i="3"/>
  <c r="K201" i="3"/>
  <c r="C201" i="3"/>
  <c r="BG199" i="3"/>
  <c r="BF199" i="3"/>
  <c r="BE199" i="3"/>
  <c r="BE201" i="3" s="1"/>
  <c r="G11" i="2" s="1"/>
  <c r="BD199" i="3"/>
  <c r="BD201" i="3" s="1"/>
  <c r="F11" i="2" s="1"/>
  <c r="K199" i="3"/>
  <c r="I199" i="3"/>
  <c r="I201" i="3" s="1"/>
  <c r="G199" i="3"/>
  <c r="G201" i="3" s="1"/>
  <c r="BG197" i="3"/>
  <c r="I10" i="2" s="1"/>
  <c r="C197" i="3"/>
  <c r="BG195" i="3"/>
  <c r="BF195" i="3"/>
  <c r="BE195" i="3"/>
  <c r="BD195" i="3"/>
  <c r="K195" i="3"/>
  <c r="I195" i="3"/>
  <c r="G195" i="3"/>
  <c r="BC195" i="3" s="1"/>
  <c r="BG193" i="3"/>
  <c r="BF193" i="3"/>
  <c r="BE193" i="3"/>
  <c r="BD193" i="3"/>
  <c r="K193" i="3"/>
  <c r="I193" i="3"/>
  <c r="G193" i="3"/>
  <c r="BC193" i="3" s="1"/>
  <c r="BG191" i="3"/>
  <c r="BF191" i="3"/>
  <c r="BE191" i="3"/>
  <c r="BD191" i="3"/>
  <c r="K191" i="3"/>
  <c r="I191" i="3"/>
  <c r="G191" i="3"/>
  <c r="BC191" i="3" s="1"/>
  <c r="BG189" i="3"/>
  <c r="BF189" i="3"/>
  <c r="BE189" i="3"/>
  <c r="BD189" i="3"/>
  <c r="K189" i="3"/>
  <c r="I189" i="3"/>
  <c r="G189" i="3"/>
  <c r="BC189" i="3" s="1"/>
  <c r="BG187" i="3"/>
  <c r="BF187" i="3"/>
  <c r="BE187" i="3"/>
  <c r="BD187" i="3"/>
  <c r="K187" i="3"/>
  <c r="I187" i="3"/>
  <c r="G187" i="3"/>
  <c r="BC187" i="3" s="1"/>
  <c r="BG185" i="3"/>
  <c r="BF185" i="3"/>
  <c r="BF197" i="3" s="1"/>
  <c r="BE185" i="3"/>
  <c r="BD185" i="3"/>
  <c r="BD197" i="3" s="1"/>
  <c r="F10" i="2" s="1"/>
  <c r="K185" i="3"/>
  <c r="K197" i="3" s="1"/>
  <c r="I185" i="3"/>
  <c r="G185" i="3"/>
  <c r="BC185" i="3" s="1"/>
  <c r="BC197" i="3" s="1"/>
  <c r="E10" i="2" s="1"/>
  <c r="BE183" i="3"/>
  <c r="BD183" i="3"/>
  <c r="G183" i="3"/>
  <c r="C183" i="3"/>
  <c r="BG174" i="3"/>
  <c r="BF174" i="3"/>
  <c r="BE174" i="3"/>
  <c r="BD174" i="3"/>
  <c r="BC174" i="3"/>
  <c r="K174" i="3"/>
  <c r="I174" i="3"/>
  <c r="G174" i="3"/>
  <c r="BG163" i="3"/>
  <c r="BF163" i="3"/>
  <c r="BE163" i="3"/>
  <c r="BD163" i="3"/>
  <c r="BC163" i="3"/>
  <c r="K163" i="3"/>
  <c r="I163" i="3"/>
  <c r="G163" i="3"/>
  <c r="BG155" i="3"/>
  <c r="BF155" i="3"/>
  <c r="BE155" i="3"/>
  <c r="BD155" i="3"/>
  <c r="BC155" i="3"/>
  <c r="K155" i="3"/>
  <c r="I155" i="3"/>
  <c r="G155" i="3"/>
  <c r="BG145" i="3"/>
  <c r="BF145" i="3"/>
  <c r="BE145" i="3"/>
  <c r="BD145" i="3"/>
  <c r="BC145" i="3"/>
  <c r="K145" i="3"/>
  <c r="I145" i="3"/>
  <c r="G145" i="3"/>
  <c r="BG142" i="3"/>
  <c r="BF142" i="3"/>
  <c r="BE142" i="3"/>
  <c r="BD142" i="3"/>
  <c r="BC142" i="3"/>
  <c r="K142" i="3"/>
  <c r="I142" i="3"/>
  <c r="G142" i="3"/>
  <c r="BG137" i="3"/>
  <c r="BF137" i="3"/>
  <c r="BE137" i="3"/>
  <c r="BD137" i="3"/>
  <c r="BC137" i="3"/>
  <c r="K137" i="3"/>
  <c r="I137" i="3"/>
  <c r="G137" i="3"/>
  <c r="BG135" i="3"/>
  <c r="BF135" i="3"/>
  <c r="BE135" i="3"/>
  <c r="BD135" i="3"/>
  <c r="BC135" i="3"/>
  <c r="K135" i="3"/>
  <c r="I135" i="3"/>
  <c r="G135" i="3"/>
  <c r="BG132" i="3"/>
  <c r="BF132" i="3"/>
  <c r="BE132" i="3"/>
  <c r="BD132" i="3"/>
  <c r="BC132" i="3"/>
  <c r="K132" i="3"/>
  <c r="I132" i="3"/>
  <c r="G132" i="3"/>
  <c r="BG123" i="3"/>
  <c r="BF123" i="3"/>
  <c r="BE123" i="3"/>
  <c r="BD123" i="3"/>
  <c r="BC123" i="3"/>
  <c r="K123" i="3"/>
  <c r="I123" i="3"/>
  <c r="G123" i="3"/>
  <c r="BG121" i="3"/>
  <c r="BG183" i="3" s="1"/>
  <c r="I9" i="2" s="1"/>
  <c r="BF121" i="3"/>
  <c r="BF183" i="3" s="1"/>
  <c r="H9" i="2" s="1"/>
  <c r="BE121" i="3"/>
  <c r="BD121" i="3"/>
  <c r="BC121" i="3"/>
  <c r="BC183" i="3" s="1"/>
  <c r="E9" i="2" s="1"/>
  <c r="K121" i="3"/>
  <c r="K183" i="3" s="1"/>
  <c r="I121" i="3"/>
  <c r="I183" i="3" s="1"/>
  <c r="G121" i="3"/>
  <c r="BE119" i="3"/>
  <c r="G8" i="2" s="1"/>
  <c r="I119" i="3"/>
  <c r="C119" i="3"/>
  <c r="BG117" i="3"/>
  <c r="BF117" i="3"/>
  <c r="BE117" i="3"/>
  <c r="BD117" i="3"/>
  <c r="BC117" i="3"/>
  <c r="K117" i="3"/>
  <c r="I117" i="3"/>
  <c r="G117" i="3"/>
  <c r="BG113" i="3"/>
  <c r="BF113" i="3"/>
  <c r="BE113" i="3"/>
  <c r="BD113" i="3"/>
  <c r="BC113" i="3"/>
  <c r="K113" i="3"/>
  <c r="I113" i="3"/>
  <c r="G113" i="3"/>
  <c r="BG108" i="3"/>
  <c r="BF108" i="3"/>
  <c r="BE108" i="3"/>
  <c r="BD108" i="3"/>
  <c r="BC108" i="3"/>
  <c r="K108" i="3"/>
  <c r="I108" i="3"/>
  <c r="G108" i="3"/>
  <c r="BG105" i="3"/>
  <c r="BF105" i="3"/>
  <c r="BE105" i="3"/>
  <c r="BD105" i="3"/>
  <c r="BC105" i="3"/>
  <c r="K105" i="3"/>
  <c r="I105" i="3"/>
  <c r="G105" i="3"/>
  <c r="BG102" i="3"/>
  <c r="BF102" i="3"/>
  <c r="BE102" i="3"/>
  <c r="BD102" i="3"/>
  <c r="BC102" i="3"/>
  <c r="K102" i="3"/>
  <c r="I102" i="3"/>
  <c r="G102" i="3"/>
  <c r="BG96" i="3"/>
  <c r="BF96" i="3"/>
  <c r="BE96" i="3"/>
  <c r="BD96" i="3"/>
  <c r="BC96" i="3"/>
  <c r="K96" i="3"/>
  <c r="I96" i="3"/>
  <c r="G96" i="3"/>
  <c r="BG91" i="3"/>
  <c r="BF91" i="3"/>
  <c r="BE91" i="3"/>
  <c r="BD91" i="3"/>
  <c r="BC91" i="3"/>
  <c r="K91" i="3"/>
  <c r="I91" i="3"/>
  <c r="G91" i="3"/>
  <c r="BG87" i="3"/>
  <c r="BG119" i="3" s="1"/>
  <c r="BF87" i="3"/>
  <c r="BF119" i="3" s="1"/>
  <c r="H8" i="2" s="1"/>
  <c r="BE87" i="3"/>
  <c r="BD87" i="3"/>
  <c r="BD119" i="3" s="1"/>
  <c r="BC87" i="3"/>
  <c r="BC119" i="3" s="1"/>
  <c r="K87" i="3"/>
  <c r="K119" i="3" s="1"/>
  <c r="I87" i="3"/>
  <c r="G87" i="3"/>
  <c r="G119" i="3" s="1"/>
  <c r="K85" i="3"/>
  <c r="C85" i="3"/>
  <c r="BG82" i="3"/>
  <c r="BF82" i="3"/>
  <c r="BE82" i="3"/>
  <c r="BD82" i="3"/>
  <c r="BC82" i="3"/>
  <c r="K82" i="3"/>
  <c r="I82" i="3"/>
  <c r="G82" i="3"/>
  <c r="BG79" i="3"/>
  <c r="BF79" i="3"/>
  <c r="BE79" i="3"/>
  <c r="BD79" i="3"/>
  <c r="BC79" i="3"/>
  <c r="K79" i="3"/>
  <c r="I79" i="3"/>
  <c r="G79" i="3"/>
  <c r="BG76" i="3"/>
  <c r="BF76" i="3"/>
  <c r="BE76" i="3"/>
  <c r="BD76" i="3"/>
  <c r="BC76" i="3"/>
  <c r="K76" i="3"/>
  <c r="I76" i="3"/>
  <c r="G76" i="3"/>
  <c r="BG73" i="3"/>
  <c r="BF73" i="3"/>
  <c r="BE73" i="3"/>
  <c r="BD73" i="3"/>
  <c r="BC73" i="3"/>
  <c r="K73" i="3"/>
  <c r="I73" i="3"/>
  <c r="G73" i="3"/>
  <c r="BG70" i="3"/>
  <c r="BF70" i="3"/>
  <c r="BE70" i="3"/>
  <c r="BD70" i="3"/>
  <c r="BC70" i="3"/>
  <c r="K70" i="3"/>
  <c r="I70" i="3"/>
  <c r="G70" i="3"/>
  <c r="BG67" i="3"/>
  <c r="BF67" i="3"/>
  <c r="BE67" i="3"/>
  <c r="BD67" i="3"/>
  <c r="BC67" i="3"/>
  <c r="K67" i="3"/>
  <c r="I67" i="3"/>
  <c r="G67" i="3"/>
  <c r="BG61" i="3"/>
  <c r="BF61" i="3"/>
  <c r="BE61" i="3"/>
  <c r="BD61" i="3"/>
  <c r="BC61" i="3"/>
  <c r="K61" i="3"/>
  <c r="I61" i="3"/>
  <c r="G61" i="3"/>
  <c r="BG59" i="3"/>
  <c r="BF59" i="3"/>
  <c r="BE59" i="3"/>
  <c r="BD59" i="3"/>
  <c r="BC59" i="3"/>
  <c r="K59" i="3"/>
  <c r="I59" i="3"/>
  <c r="G59" i="3"/>
  <c r="BG56" i="3"/>
  <c r="BF56" i="3"/>
  <c r="BE56" i="3"/>
  <c r="BD56" i="3"/>
  <c r="BC56" i="3"/>
  <c r="K56" i="3"/>
  <c r="I56" i="3"/>
  <c r="G56" i="3"/>
  <c r="BG53" i="3"/>
  <c r="BF53" i="3"/>
  <c r="BE53" i="3"/>
  <c r="BD53" i="3"/>
  <c r="BC53" i="3"/>
  <c r="K53" i="3"/>
  <c r="I53" i="3"/>
  <c r="G53" i="3"/>
  <c r="BG46" i="3"/>
  <c r="BF46" i="3"/>
  <c r="BE46" i="3"/>
  <c r="BD46" i="3"/>
  <c r="BC46" i="3"/>
  <c r="K46" i="3"/>
  <c r="I46" i="3"/>
  <c r="G46" i="3"/>
  <c r="BG44" i="3"/>
  <c r="BF44" i="3"/>
  <c r="BE44" i="3"/>
  <c r="BD44" i="3"/>
  <c r="BC44" i="3"/>
  <c r="BG39" i="3"/>
  <c r="BF39" i="3"/>
  <c r="BE39" i="3"/>
  <c r="BD39" i="3"/>
  <c r="K39" i="3"/>
  <c r="I39" i="3"/>
  <c r="G39" i="3"/>
  <c r="BC39" i="3" s="1"/>
  <c r="BG36" i="3"/>
  <c r="BF36" i="3"/>
  <c r="BE36" i="3"/>
  <c r="BD36" i="3"/>
  <c r="K36" i="3"/>
  <c r="I36" i="3"/>
  <c r="G36" i="3"/>
  <c r="BC36" i="3" s="1"/>
  <c r="BG30" i="3"/>
  <c r="BF30" i="3"/>
  <c r="BE30" i="3"/>
  <c r="BD30" i="3"/>
  <c r="K30" i="3"/>
  <c r="I30" i="3"/>
  <c r="G30" i="3"/>
  <c r="BC30" i="3" s="1"/>
  <c r="BG28" i="3"/>
  <c r="BF28" i="3"/>
  <c r="BE28" i="3"/>
  <c r="BD28" i="3"/>
  <c r="K28" i="3"/>
  <c r="I28" i="3"/>
  <c r="G28" i="3"/>
  <c r="BC28" i="3" s="1"/>
  <c r="BG24" i="3"/>
  <c r="BF24" i="3"/>
  <c r="BE24" i="3"/>
  <c r="BD24" i="3"/>
  <c r="K24" i="3"/>
  <c r="I24" i="3"/>
  <c r="G24" i="3"/>
  <c r="BC24" i="3" s="1"/>
  <c r="BG19" i="3"/>
  <c r="BF19" i="3"/>
  <c r="BE19" i="3"/>
  <c r="BD19" i="3"/>
  <c r="K19" i="3"/>
  <c r="I19" i="3"/>
  <c r="G19" i="3"/>
  <c r="BC19" i="3" s="1"/>
  <c r="BG11" i="3"/>
  <c r="BF11" i="3"/>
  <c r="BE11" i="3"/>
  <c r="BD11" i="3"/>
  <c r="K11" i="3"/>
  <c r="I11" i="3"/>
  <c r="G11" i="3"/>
  <c r="BC11" i="3" s="1"/>
  <c r="BG8" i="3"/>
  <c r="BF8" i="3"/>
  <c r="BE8" i="3"/>
  <c r="BD8" i="3"/>
  <c r="BD85" i="3" s="1"/>
  <c r="F7" i="2" s="1"/>
  <c r="K8" i="3"/>
  <c r="I8" i="3"/>
  <c r="C4" i="3"/>
  <c r="H3" i="3"/>
  <c r="C3" i="3"/>
  <c r="H23" i="2"/>
  <c r="G22" i="2"/>
  <c r="I22" i="2" s="1"/>
  <c r="I16" i="2"/>
  <c r="E16" i="2"/>
  <c r="B16" i="2"/>
  <c r="A16" i="2"/>
  <c r="H15" i="2"/>
  <c r="E15" i="2"/>
  <c r="B15" i="2"/>
  <c r="A15" i="2"/>
  <c r="G14" i="2"/>
  <c r="B14" i="2"/>
  <c r="A14" i="2"/>
  <c r="G13" i="2"/>
  <c r="F13" i="2"/>
  <c r="B13" i="2"/>
  <c r="A13" i="2"/>
  <c r="F12" i="2"/>
  <c r="E12" i="2"/>
  <c r="B12" i="2"/>
  <c r="A12" i="2"/>
  <c r="H11" i="2"/>
  <c r="B11" i="2"/>
  <c r="A11" i="2"/>
  <c r="H10" i="2"/>
  <c r="B10" i="2"/>
  <c r="A10" i="2"/>
  <c r="G9" i="2"/>
  <c r="F9" i="2"/>
  <c r="B9" i="2"/>
  <c r="A9" i="2"/>
  <c r="I8" i="2"/>
  <c r="F8" i="2"/>
  <c r="E8" i="2"/>
  <c r="B8" i="2"/>
  <c r="A8" i="2"/>
  <c r="B7" i="2"/>
  <c r="A7" i="2"/>
  <c r="C2" i="2"/>
  <c r="C1" i="2"/>
  <c r="G22" i="1"/>
  <c r="G21" i="1" s="1"/>
  <c r="G8" i="1"/>
  <c r="BF85" i="3" l="1"/>
  <c r="H7" i="2" s="1"/>
  <c r="H17" i="2" s="1"/>
  <c r="C15" i="1" s="1"/>
  <c r="BG85" i="3"/>
  <c r="I7" i="2" s="1"/>
  <c r="I17" i="2" s="1"/>
  <c r="C20" i="1" s="1"/>
  <c r="G197" i="3"/>
  <c r="BC8" i="3"/>
  <c r="BC85" i="3" s="1"/>
  <c r="E7" i="2" s="1"/>
  <c r="E17" i="2" s="1"/>
  <c r="C16" i="1" s="1"/>
  <c r="G85" i="3"/>
  <c r="BE85" i="3"/>
  <c r="G7" i="2" s="1"/>
  <c r="BE197" i="3"/>
  <c r="G10" i="2" s="1"/>
  <c r="I85" i="3"/>
  <c r="I197" i="3"/>
  <c r="BC199" i="3"/>
  <c r="BC201" i="3" s="1"/>
  <c r="E11" i="2" s="1"/>
  <c r="G233" i="3"/>
  <c r="BD235" i="3"/>
  <c r="BD257" i="3" s="1"/>
  <c r="F15" i="2" s="1"/>
  <c r="F17" i="2" s="1"/>
  <c r="C17" i="1" s="1"/>
  <c r="BD259" i="3"/>
  <c r="BD263" i="3" s="1"/>
  <c r="F16" i="2" s="1"/>
  <c r="G17" i="2" l="1"/>
  <c r="C14" i="1" s="1"/>
  <c r="C18" i="1" s="1"/>
  <c r="C21" i="1" s="1"/>
  <c r="C22" i="1" s="1"/>
  <c r="G32" i="1" s="1"/>
  <c r="G33" i="1" l="1"/>
  <c r="G34" i="1" s="1"/>
</calcChain>
</file>

<file path=xl/sharedStrings.xml><?xml version="1.0" encoding="utf-8"?>
<sst xmlns="http://schemas.openxmlformats.org/spreadsheetml/2006/main" count="599" uniqueCount="342">
  <si>
    <t>KRYCÍ LIST ROZPOČTU</t>
  </si>
  <si>
    <t>Objekt :</t>
  </si>
  <si>
    <t>Název objektu :</t>
  </si>
  <si>
    <t>JKSO :</t>
  </si>
  <si>
    <t>SO 101 Hlavní polní cesta C1</t>
  </si>
  <si>
    <t>Stavba :</t>
  </si>
  <si>
    <t>Název stavby :</t>
  </si>
  <si>
    <t>SKP :</t>
  </si>
  <si>
    <t>Společná zařízení v k.ú. Senice na Hané</t>
  </si>
  <si>
    <t>Projektant :</t>
  </si>
  <si>
    <t>Počet měrných jednotek :</t>
  </si>
  <si>
    <t>Objednatel :</t>
  </si>
  <si>
    <t>Pozemkový úřad Olomouc</t>
  </si>
  <si>
    <t>Náklady na MJ :</t>
  </si>
  <si>
    <t>Počet listů :</t>
  </si>
  <si>
    <t>Zakázkové číslo :</t>
  </si>
  <si>
    <t>Zpracovatel projektu :</t>
  </si>
  <si>
    <t>Zhotovitel :</t>
  </si>
  <si>
    <t>Lesprojekt Krnov, s.r.o.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</si>
  <si>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</si>
  <si>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</si>
  <si>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</si>
  <si>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</si>
  <si>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</si>
  <si>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</si>
  <si>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</si>
  <si>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</si>
  <si>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</si>
  <si>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</si>
  <si>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</si>
  <si>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</si>
  <si>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</si>
  <si>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</si>
  <si>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</si>
  <si>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</si>
  <si>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</si>
  <si>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</si>
  <si>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</si>
  <si>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</si>
  <si>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</si>
  <si>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</si>
  <si>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</si>
  <si>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</si>
  <si>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</si>
  <si>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</si>
  <si>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</si>
  <si>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</si>
  <si>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</si>
  <si>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</si>
  <si>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</si>
  <si>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</si>
  <si>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</si>
  <si>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</si>
  <si>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</si>
  <si>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</si>
  <si>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</si>
  <si>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</si>
  <si>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</si>
  <si>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</si>
  <si>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</si>
  <si>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</si>
  <si>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</si>
  <si>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</si>
  <si>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</si>
  <si>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</si>
  <si>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</si>
  <si>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</si>
  <si>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</si>
  <si>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</si>
  <si>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</si>
  <si>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</si>
  <si>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</si>
  <si>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</si>
  <si>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</si>
  <si>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</si>
  <si>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122 10-2202.R00</t>
  </si>
  <si>
    <t>Odkopávky pro silnice v hor. 2 do 1000 m3</t>
  </si>
  <si>
    <t>m3</t>
  </si>
  <si>
    <t>;viz. Sestava kubatur humusu a upravy ploch-odhumusování:</t>
  </si>
  <si>
    <t>46,6</t>
  </si>
  <si>
    <t>122 20-2202.R00</t>
  </si>
  <si>
    <t>Odkopávky pro silnice v hor. 3 do 1000 m3</t>
  </si>
  <si>
    <t>;úsek 0,073-KÚ:</t>
  </si>
  <si>
    <t>;odkop hor. 3, 80%:</t>
  </si>
  <si>
    <t>; viz. Sestava kubatur zeminy - výkop:</t>
  </si>
  <si>
    <t>159,4*0,8</t>
  </si>
  <si>
    <t>;rezerva-odkopávky pro sanaci pláně, prům. tl 25cm-50% pláně</t>
  </si>
  <si>
    <t>709,2*0,5*0,25</t>
  </si>
  <si>
    <t>;odkopávky pro novou konstrukci na mostě: 50*0,41</t>
  </si>
  <si>
    <t>122 20-2209.</t>
  </si>
  <si>
    <t>Příplatek k odkopávkám a prokopávkám pro silnice v  hornině tř, 3 za lepivost</t>
  </si>
  <si>
    <t>;lepivost  odkop hor. 3 20% : 236,67*0,2</t>
  </si>
  <si>
    <t>122 30-2202.R00</t>
  </si>
  <si>
    <t>Odkopávky pro silnice v hor. 4 do 1000 m3</t>
  </si>
  <si>
    <t>;odkop hor. 4, 20%:</t>
  </si>
  <si>
    <t>viz. Sestava kubatur zeminy-výkop:</t>
  </si>
  <si>
    <t>159,4*0,2</t>
  </si>
  <si>
    <t>122 30-2209.</t>
  </si>
  <si>
    <t>Příplatek k odkopávkám a prokopávkám pro silnice v  hornině tř, 4 za lepivost</t>
  </si>
  <si>
    <t>;lepivost  odkop hor. 4 20% : 31,88*0,2</t>
  </si>
  <si>
    <t>132 20-1112.R00</t>
  </si>
  <si>
    <t>Hloubení rýh š.do 60 cm v hor.3 nad 100 m3,STROJNĚ</t>
  </si>
  <si>
    <t>;rýhy pro trativod - prům. plocha v řezu * délka:</t>
  </si>
  <si>
    <t>;vlevo: 0,15*172</t>
  </si>
  <si>
    <t>;vpravo: 0,15*172</t>
  </si>
  <si>
    <t>;pro propjení odvod. žlabu: 2*1,1*0,6</t>
  </si>
  <si>
    <t>132 20-1211.R00</t>
  </si>
  <si>
    <t>Hloubení rýh š.do 200 cm hor.3 do 100 m3</t>
  </si>
  <si>
    <t>;rýha pro odvod. žlab:</t>
  </si>
  <si>
    <t>4,6*0,7*1,2+ 1,15*1,6*1,2</t>
  </si>
  <si>
    <t>162 70-1105.</t>
  </si>
  <si>
    <t>Vodorovné přemístění do 10000 m výkopku z horniny  tř, 1 až 4</t>
  </si>
  <si>
    <t>;odkop3+odkop4+rýhy+odhumusování-zásyp:</t>
  </si>
  <si>
    <t>236,67+31,88+52,92+46,6</t>
  </si>
  <si>
    <t>;zpětný dovoz-humusování rovina+humusování svah:</t>
  </si>
  <si>
    <t>(172+65)*0,1</t>
  </si>
  <si>
    <t>100-000001</t>
  </si>
  <si>
    <t>Cena za ulození na skládku</t>
  </si>
  <si>
    <t>t</t>
  </si>
  <si>
    <t>;odkop3+odkop4+rýhy+odhumusování-zásyp  x1,8t/m3:</t>
  </si>
  <si>
    <t>(236,67+31,88+52,92+46,6)*1,8</t>
  </si>
  <si>
    <t>; - (humusování rovina+humusování svah):</t>
  </si>
  <si>
    <t>-((172+65)*0,1)*1,8</t>
  </si>
  <si>
    <t>Odvoz na skládku v Drahanovicích</t>
  </si>
  <si>
    <t>167 10-1101.R00</t>
  </si>
  <si>
    <t>Nakládání výkopku z hor.1-4 v množství do 100 m3</t>
  </si>
  <si>
    <t>;humusování rovina+svah</t>
  </si>
  <si>
    <t>171 10-1101.R00</t>
  </si>
  <si>
    <t>Uložení sypaniny do násypů zhutněných na 95% PS</t>
  </si>
  <si>
    <t>;viz Sestava kubatur zeminy-násyp: 9,1</t>
  </si>
  <si>
    <t>583-44197</t>
  </si>
  <si>
    <t>Štěrkodrtě frakce 0-63 A</t>
  </si>
  <si>
    <t>T</t>
  </si>
  <si>
    <t>;násyp*1,8t/m3:  9,1*1,8</t>
  </si>
  <si>
    <t>171 20-1201.</t>
  </si>
  <si>
    <t>Uložení sypaniny na skládky</t>
  </si>
  <si>
    <t>;  - (humusování rovina+humusování svah):</t>
  </si>
  <si>
    <t>- (172+65)*0,1</t>
  </si>
  <si>
    <t>180 40-1213.R00</t>
  </si>
  <si>
    <t>Založení trávníku lučního výsevem ve svahu do 1:1</t>
  </si>
  <si>
    <t>m2</t>
  </si>
  <si>
    <t>;rozprostření ornice rovina + svah:</t>
  </si>
  <si>
    <t>172+65</t>
  </si>
  <si>
    <t>005-72460</t>
  </si>
  <si>
    <t>Směs travní technická</t>
  </si>
  <si>
    <t>kg</t>
  </si>
  <si>
    <t>;rozprostření ornice rovina + svah x 0.03kg/m2:</t>
  </si>
  <si>
    <t>(172+65)*0,03</t>
  </si>
  <si>
    <t>181 10-1102.</t>
  </si>
  <si>
    <t>Úprava pláně v zářezech v hornině tř, 1 až 4 se  zhutněním</t>
  </si>
  <si>
    <t>;viz. Sestava kubatur humusu a úpravy ploch-úprava pláně:</t>
  </si>
  <si>
    <t>;úsek 0,073-KÚ: 709,2</t>
  </si>
  <si>
    <t>182 20-1101.</t>
  </si>
  <si>
    <t>Svahování násypů</t>
  </si>
  <si>
    <t>;viz Sestava kubatur humusu a úpravy ploch-svahování násypu:</t>
  </si>
  <si>
    <t>64,8</t>
  </si>
  <si>
    <t>181 30-1102.R00</t>
  </si>
  <si>
    <t>Rozprostření ornice, rovina, tl. 10-15 cm,do 500m2</t>
  </si>
  <si>
    <t>;viz Sestava kubatur humusu a úpravy ploch-humusování sp+kraj:</t>
  </si>
  <si>
    <t>182 30-1122.R00</t>
  </si>
  <si>
    <t>Rozprostření ornice, svah, tl. 10-15 cm, do 500 m2</t>
  </si>
  <si>
    <t>;viz Sestava kubatur humusu a úpravy ploch-humusování svahu:</t>
  </si>
  <si>
    <t>Celkem za</t>
  </si>
  <si>
    <t>2</t>
  </si>
  <si>
    <t>Základy,zvláštní zakládání</t>
  </si>
  <si>
    <t>215 90-1101.R00</t>
  </si>
  <si>
    <t>Zhutnění podloží z hornin nesoudržných do 92% PS</t>
  </si>
  <si>
    <t>;viz. Sestava kubatur humusu a úpravy ploch - zhutnění podloží:</t>
  </si>
  <si>
    <t>97,9</t>
  </si>
  <si>
    <t>211 57-1121.R00</t>
  </si>
  <si>
    <t>Výplň odvodňovacích žeber kamen.drobným drceným  4-8mm</t>
  </si>
  <si>
    <t>;filtrační vrstva pro vsakovací trativod:</t>
  </si>
  <si>
    <t>prům. plocha v řezu * délka:</t>
  </si>
  <si>
    <t>;vlevo+vpravo: 0,05*172*2</t>
  </si>
  <si>
    <t>211 53-1111.R00</t>
  </si>
  <si>
    <t>Výplň odvodňovacích žeber kam. hrubě drcen. 63 mm</t>
  </si>
  <si>
    <t>;kamenivo pro vsakovací trativod:</t>
  </si>
  <si>
    <t>;vlevo+vpravo: 0,1*172*2</t>
  </si>
  <si>
    <t>212 97-1121.R00</t>
  </si>
  <si>
    <t>Opláštění trativ. z geot.,sklon nad 1:2,5 do 2,5 m</t>
  </si>
  <si>
    <t>;geotextílie pro zasakovací trativod - š. * dl.</t>
  </si>
  <si>
    <t>;vlevo a vpravo: 2*172*2</t>
  </si>
  <si>
    <t>693-66197</t>
  </si>
  <si>
    <t>Geotextilie FILTEK 200 g/m2 š. 200cm 100% PP</t>
  </si>
  <si>
    <t>;dodávka geotextílie + 2% ztrátné</t>
  </si>
  <si>
    <t>688*1,02</t>
  </si>
  <si>
    <t>274 31-3711.R00</t>
  </si>
  <si>
    <t>Beton základových pasů prostý C 25/30 (B 30)</t>
  </si>
  <si>
    <t>;pro odvodňovací žlab:</t>
  </si>
  <si>
    <t>;dno, dl. * š. *  tl. : (4,9+0,5)*0,9*0,2+1*0,9*0,3</t>
  </si>
  <si>
    <t>;štěny, plocha v řezu * tl. * 2: 2,1*0,3*2</t>
  </si>
  <si>
    <t>;čela, š. * t. * v. : 0,9*0,3*0,3 + 0,9*0,3*1,4</t>
  </si>
  <si>
    <t>274 35-1215.R00</t>
  </si>
  <si>
    <t>Bednění stěn základových pasů - zřízení</t>
  </si>
  <si>
    <t>;štěny vně, plocha v řezu * 2: 3,96*2</t>
  </si>
  <si>
    <t>;štěny uvnitř, plocha v řezu * 2: 2,1*2</t>
  </si>
  <si>
    <t>;čela:0,5*0,9 + 0,3*0,3 + 0,7*0,3 + 1,1*0,3 + 1,4*0,9</t>
  </si>
  <si>
    <t>274 35-1216.R00</t>
  </si>
  <si>
    <t>Bednění stěn základových pasů - odstranění</t>
  </si>
  <si>
    <t>14,46</t>
  </si>
  <si>
    <t>5</t>
  </si>
  <si>
    <t>Komunikace</t>
  </si>
  <si>
    <t>564 87-1111.R00</t>
  </si>
  <si>
    <t>Podklad ze štěrkodrti po zhutnění tloušťky 25 cm</t>
  </si>
  <si>
    <t>;Rezerva pro případnou sanaci pláně - 50% výměry pláně :709,2*0,5</t>
  </si>
  <si>
    <t>564 85-1111.R00</t>
  </si>
  <si>
    <t>Podklad ze štěrkodrti po zhutnění tloušťky 15 cm</t>
  </si>
  <si>
    <t>;viz. Sestava ploch a kubatur konstrukčních vrstev:</t>
  </si>
  <si>
    <t>;km 0.073-KÚ:</t>
  </si>
  <si>
    <t>;4. a 5. vrstva - ŠD:</t>
  </si>
  <si>
    <t>597,83+649,33</t>
  </si>
  <si>
    <t>;sjezdy:</t>
  </si>
  <si>
    <t>74*2</t>
  </si>
  <si>
    <t>;konstrukce vozovky mostu: 50*2</t>
  </si>
  <si>
    <t>;podklad po odvod. žlab:(4,6+0,7+1)*1,2 + 0,2*5,6*2</t>
  </si>
  <si>
    <t>561 47-1120.R00</t>
  </si>
  <si>
    <t>Podklad ze zeminy stab.vápnem, Road Mix, tl. 30 cm</t>
  </si>
  <si>
    <t>; úprava pláně vápněním - pláň:</t>
  </si>
  <si>
    <t>709,2</t>
  </si>
  <si>
    <t>561 40-9111.R00</t>
  </si>
  <si>
    <t>Příplatek za každý další 1 kg vápna na 1 m2</t>
  </si>
  <si>
    <t>709,200 *11,55</t>
  </si>
  <si>
    <t>569 90-3311.</t>
  </si>
  <si>
    <t>Zřízení zemních krajnic se zhutněním</t>
  </si>
  <si>
    <t>; dl. komunikace * prům plocha v řezu</t>
  </si>
  <si>
    <t>172*2*0,15</t>
  </si>
  <si>
    <t>583-44199</t>
  </si>
  <si>
    <t>Štěrkodrtě frakce 0-63 C</t>
  </si>
  <si>
    <t>;krajnice*1.8t/m3"</t>
  </si>
  <si>
    <t>51,6*1,8</t>
  </si>
  <si>
    <t>573 21-1111.R00</t>
  </si>
  <si>
    <t>Postřik živičný spojovací z asfaltu 0,5-0,7 kg/m2</t>
  </si>
  <si>
    <t>;km 0.000-0.073:</t>
  </si>
  <si>
    <t>;postřik: 340,78</t>
  </si>
  <si>
    <t>;postřik: 572,09</t>
  </si>
  <si>
    <t>;konstrukce vozovky mostu: 50</t>
  </si>
  <si>
    <t>;rozšíření napojení ZÚ: 30</t>
  </si>
  <si>
    <t>565 15-1211.R00</t>
  </si>
  <si>
    <t>Podklad kamen. obal. asfaltem tř.1 nad 3 m,tl.7 cm ACP16+</t>
  </si>
  <si>
    <t>;ACP16: 560,06</t>
  </si>
  <si>
    <t>565 14-1211.R00</t>
  </si>
  <si>
    <t>Podklad kamen. obal. asfaltem tř.1 nad 3 m,tl.6 cm ACP 16+</t>
  </si>
  <si>
    <t>;ACP16: 336,29</t>
  </si>
  <si>
    <t>577 11-2123.R00</t>
  </si>
  <si>
    <t>Beton asf. ACO 11+ (ABS I), modifik. nad 3 m, 4 cm</t>
  </si>
  <si>
    <t>;ACO 11: 329,03</t>
  </si>
  <si>
    <t>;ACO11: 541,18</t>
  </si>
  <si>
    <t>;sjezdy:74</t>
  </si>
  <si>
    <t>8</t>
  </si>
  <si>
    <t>Trubní vedení</t>
  </si>
  <si>
    <t>871 11-1101.R00</t>
  </si>
  <si>
    <t>M.plast.potrubí ve výkopu na gum.těsnění DN 150 mm</t>
  </si>
  <si>
    <t>m</t>
  </si>
  <si>
    <t>;potrubí pro napojení odvod. žlabu: 2</t>
  </si>
  <si>
    <t>877 31-3123.R00</t>
  </si>
  <si>
    <t>Montáž tvarovek jednoos. z PVC gum. kroužek DN 150</t>
  </si>
  <si>
    <t>kus</t>
  </si>
  <si>
    <t>; koleno pro připojení odvod. žlabu: 2</t>
  </si>
  <si>
    <t>286-16022.A</t>
  </si>
  <si>
    <t>Koleno kanalizační d 160 mm 45° PP</t>
  </si>
  <si>
    <t>877 39-3121.R00</t>
  </si>
  <si>
    <t>Montáž tvarovek odboč. z PVC gumový kroužek DN 400</t>
  </si>
  <si>
    <t>;pro napojení odvod. žlabu na dešť. kanalizaci: 1</t>
  </si>
  <si>
    <t>286-16060.A</t>
  </si>
  <si>
    <t>Odbočka 45° kanalizační</t>
  </si>
  <si>
    <t>286-11152.A</t>
  </si>
  <si>
    <t>Trubka PVC kanalizační hladká d160x3,6x2000mm SN4</t>
  </si>
  <si>
    <t>9</t>
  </si>
  <si>
    <t>Ostatní konstrukce a práce-bourání</t>
  </si>
  <si>
    <t>998 22-5111.</t>
  </si>
  <si>
    <t>Přesun hmot pro pozemní komunikace a letiště s  krytem živičným</t>
  </si>
  <si>
    <t>1105,7</t>
  </si>
  <si>
    <t>91</t>
  </si>
  <si>
    <t>Doplňující práce na komunikaci</t>
  </si>
  <si>
    <t>914 00-1111.R00</t>
  </si>
  <si>
    <t>Montáž svislých dopr.značek na sloupky, konzoly</t>
  </si>
  <si>
    <t>; značka P6: 1</t>
  </si>
  <si>
    <t>; zančka P2: 1</t>
  </si>
  <si>
    <t>404-44973.A</t>
  </si>
  <si>
    <t>Značka uprav přednost P2 500/500  fól1, HIG 10letá</t>
  </si>
  <si>
    <t>;P2: 1</t>
  </si>
  <si>
    <t>404-45000.A</t>
  </si>
  <si>
    <t>Značka uprav přednost P6 700  fólie 2, HIG 10letá</t>
  </si>
  <si>
    <t>; P6: 1</t>
  </si>
  <si>
    <t>404-45960</t>
  </si>
  <si>
    <t>Sloupek Fe 60/3 s povrchovou úpravou</t>
  </si>
  <si>
    <t>;pro P2: 3</t>
  </si>
  <si>
    <t>;pro P6: 3</t>
  </si>
  <si>
    <t>919 73-1122.R00</t>
  </si>
  <si>
    <t>Zarovnání styčné plochy živičné tl. do 10 cm</t>
  </si>
  <si>
    <t>;v místě napojení na silnici II/449:  20</t>
  </si>
  <si>
    <t>919 73-5112.R00</t>
  </si>
  <si>
    <t>Řezání stávajícího živičného krytu tl. 5 - 10 cm</t>
  </si>
  <si>
    <t>; v místě napojení na silnici II/449: 20</t>
  </si>
  <si>
    <t>912211111</t>
  </si>
  <si>
    <t>Montáž směrového sloupku silničního plastového prosté uložení bez betonového základu</t>
  </si>
  <si>
    <t>;"napojení na cestu II/449 -2ks"</t>
  </si>
  <si>
    <t>404451500</t>
  </si>
  <si>
    <t>sloupek silniční plastový s retroreflexní fólií směrový 1200mm</t>
  </si>
  <si>
    <t>;"napojení na silnici II/449 -2ks"</t>
  </si>
  <si>
    <t>93</t>
  </si>
  <si>
    <t>Dokončovací práce inž.staveb</t>
  </si>
  <si>
    <t>938 90-9111.R00</t>
  </si>
  <si>
    <t>Odstranění nánosu s povrchu podkladu štěrkového</t>
  </si>
  <si>
    <t>;očištění povrchu od bláta  a prachu:</t>
  </si>
  <si>
    <t>;úsek 0.000-0.073:</t>
  </si>
  <si>
    <t>95</t>
  </si>
  <si>
    <t>Dokončovací kce na pozem.stav.</t>
  </si>
  <si>
    <t>953 94-2121.R00</t>
  </si>
  <si>
    <t>Osazení ochranných úhelníků</t>
  </si>
  <si>
    <t>767</t>
  </si>
  <si>
    <t>Konstrukce zámečnické</t>
  </si>
  <si>
    <t>767 99-5104.R00</t>
  </si>
  <si>
    <t>Montáž kovových atypických konstrukcí do 50 kg</t>
  </si>
  <si>
    <t>;odvodňovací žlab, 5 x sekce mříže:</t>
  </si>
  <si>
    <t>;Uč.10 8ks dl. 400mm - 10,6kg/bm:</t>
  </si>
  <si>
    <t>5*8*0,4*10,6</t>
  </si>
  <si>
    <t>;ploch. ocel 50/5, dl.1m x 2ks - 1.962kg/bm</t>
  </si>
  <si>
    <t>5*2*1*1,962</t>
  </si>
  <si>
    <t>;ochranný úhelník L 63/63/5 dl. 2*5m - 5,42kg/bm:</t>
  </si>
  <si>
    <t>2*5*5,42</t>
  </si>
  <si>
    <t>;pracny 40/5  dl. 0,25m 12ks - 1,57kg/bm:</t>
  </si>
  <si>
    <t>12*0,25*1,57</t>
  </si>
  <si>
    <t>132-20262.0000</t>
  </si>
  <si>
    <t>Tyč ocelová plochá jakost 425522.1  40x5 mm</t>
  </si>
  <si>
    <t>;pracny: 4,71</t>
  </si>
  <si>
    <t>132-20332.0000</t>
  </si>
  <si>
    <t>Tyč ocelová plochá jakost 425522.1  50x5 mm</t>
  </si>
  <si>
    <t>;plochá ocel 50x5: 19,62</t>
  </si>
  <si>
    <t>133-30160.0000</t>
  </si>
  <si>
    <t>Tyč ocelová L jakost 425541  63x63x5 mm</t>
  </si>
  <si>
    <t>;ochranný úhelník: 54,2</t>
  </si>
  <si>
    <t>133-84425</t>
  </si>
  <si>
    <t>Tyč průřezu U 100, střední, jakost oceli 11375</t>
  </si>
  <si>
    <t>;U č. 10:   169,6*1,008*0,001</t>
  </si>
  <si>
    <t>783</t>
  </si>
  <si>
    <t>Nátěry</t>
  </si>
  <si>
    <t>783 42-6260.R00</t>
  </si>
  <si>
    <t>Nátěr syntet. potrubí do DN 150 mm Z +1x +1x email</t>
  </si>
  <si>
    <t>;"Nátěry zábradlí</t>
  </si>
  <si>
    <t>;"madla 2x: 13*2*2</t>
  </si>
  <si>
    <t>;sloupky: 7*1,10 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</si>
</sst>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"/>
    <numFmt numFmtId="165" formatCode="#,##0.00,&quot;Kč&quot;"/>
    <numFmt numFmtId="166" formatCode="0.0"/>
    <numFmt numFmtId="167" formatCode="#,##0.00000"/>
  </numFmts>
  <fonts count="18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1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FFFFFF"/>
      <name val="Arial CE"/>
      <family val="2"/>
      <charset val="1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65">
    <xf numFmtId="0" fontId="0" fillId="0" borderId="0" xfId="0"/>
    <xf numFmtId="0" fontId="0" fillId="0" borderId="1" xfId="0" applyFont="1" applyBorder="1"/>
    <xf numFmtId="0" fontId="0" fillId="0" borderId="2" xfId="0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Font="1" applyBorder="1"/>
    <xf numFmtId="0" fontId="0" fillId="0" borderId="11" xfId="0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2" xfId="0" applyBorder="1"/>
    <xf numFmtId="3" fontId="0" fillId="0" borderId="14" xfId="0" applyNumberFormat="1" applyBorder="1"/>
    <xf numFmtId="0" fontId="0" fillId="0" borderId="16" xfId="0" applyFont="1" applyBorder="1"/>
    <xf numFmtId="0" fontId="0" fillId="0" borderId="17" xfId="0" applyBorder="1"/>
    <xf numFmtId="0" fontId="0" fillId="0" borderId="18" xfId="0" applyFont="1" applyBorder="1"/>
    <xf numFmtId="0" fontId="0" fillId="0" borderId="19" xfId="0" applyBorder="1"/>
    <xf numFmtId="0" fontId="0" fillId="0" borderId="6" xfId="0" applyFont="1" applyBorder="1"/>
    <xf numFmtId="0" fontId="0" fillId="0" borderId="0" xfId="0" applyBorder="1"/>
    <xf numFmtId="3" fontId="0" fillId="0" borderId="0" xfId="0" applyNumberFormat="1"/>
    <xf numFmtId="0" fontId="5" fillId="0" borderId="22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26" xfId="0" applyFont="1" applyBorder="1"/>
    <xf numFmtId="3" fontId="0" fillId="0" borderId="20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7" xfId="0" applyNumberFormat="1" applyBorder="1"/>
    <xf numFmtId="0" fontId="0" fillId="0" borderId="15" xfId="0" applyBorder="1"/>
    <xf numFmtId="0" fontId="0" fillId="0" borderId="30" xfId="0" applyFont="1" applyBorder="1"/>
    <xf numFmtId="0" fontId="0" fillId="0" borderId="31" xfId="0" applyFont="1" applyBorder="1"/>
    <xf numFmtId="0" fontId="0" fillId="0" borderId="32" xfId="0" applyFont="1" applyBorder="1"/>
    <xf numFmtId="3" fontId="0" fillId="0" borderId="33" xfId="0" applyNumberFormat="1" applyBorder="1"/>
    <xf numFmtId="0" fontId="0" fillId="0" borderId="3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Border="1" applyAlignment="1">
      <alignment horizontal="right"/>
    </xf>
    <xf numFmtId="165" fontId="0" fillId="0" borderId="17" xfId="0" applyNumberFormat="1" applyBorder="1"/>
    <xf numFmtId="165" fontId="0" fillId="0" borderId="0" xfId="0" applyNumberFormat="1" applyBorder="1"/>
    <xf numFmtId="0" fontId="6" fillId="0" borderId="32" xfId="0" applyFont="1" applyBorder="1"/>
    <xf numFmtId="0" fontId="6" fillId="0" borderId="33" xfId="0" applyFont="1" applyBorder="1"/>
    <xf numFmtId="0" fontId="6" fillId="0" borderId="35" xfId="0" applyFont="1" applyBorder="1"/>
    <xf numFmtId="165" fontId="6" fillId="0" borderId="33" xfId="0" applyNumberFormat="1" applyFont="1" applyBorder="1"/>
    <xf numFmtId="0" fontId="6" fillId="0" borderId="0" xfId="0" applyFont="1"/>
    <xf numFmtId="0" fontId="0" fillId="0" borderId="0" xfId="0" applyFont="1" applyAlignment="1"/>
    <xf numFmtId="0" fontId="3" fillId="0" borderId="38" xfId="1" applyFont="1" applyBorder="1"/>
    <xf numFmtId="0" fontId="7" fillId="0" borderId="38" xfId="1" applyBorder="1"/>
    <xf numFmtId="0" fontId="7" fillId="0" borderId="38" xfId="1" applyBorder="1" applyAlignment="1">
      <alignment horizontal="right"/>
    </xf>
    <xf numFmtId="0" fontId="7" fillId="0" borderId="38" xfId="1" applyFont="1" applyBorder="1"/>
    <xf numFmtId="0" fontId="0" fillId="0" borderId="38" xfId="0" applyBorder="1" applyAlignment="1">
      <alignment horizontal="left"/>
    </xf>
    <xf numFmtId="0" fontId="0" fillId="0" borderId="39" xfId="0" applyBorder="1"/>
    <xf numFmtId="0" fontId="3" fillId="0" borderId="41" xfId="1" applyFont="1" applyBorder="1"/>
    <xf numFmtId="0" fontId="7" fillId="0" borderId="41" xfId="1" applyBorder="1"/>
    <xf numFmtId="0" fontId="7" fillId="0" borderId="41" xfId="1" applyBorder="1" applyAlignment="1">
      <alignment horizontal="right"/>
    </xf>
    <xf numFmtId="49" fontId="5" fillId="0" borderId="22" xfId="0" applyNumberFormat="1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43" xfId="0" applyFont="1" applyBorder="1"/>
    <xf numFmtId="0" fontId="5" fillId="0" borderId="44" xfId="0" applyFont="1" applyBorder="1"/>
    <xf numFmtId="0" fontId="5" fillId="0" borderId="45" xfId="0" applyFont="1" applyBorder="1"/>
    <xf numFmtId="49" fontId="8" fillId="0" borderId="6" xfId="0" applyNumberFormat="1" applyFont="1" applyBorder="1"/>
    <xf numFmtId="0" fontId="8" fillId="0" borderId="0" xfId="0" applyFont="1" applyBorder="1"/>
    <xf numFmtId="3" fontId="0" fillId="0" borderId="9" xfId="0" applyNumberFormat="1" applyFont="1" applyBorder="1"/>
    <xf numFmtId="3" fontId="0" fillId="0" borderId="7" xfId="0" applyNumberFormat="1" applyFont="1" applyBorder="1"/>
    <xf numFmtId="3" fontId="0" fillId="0" borderId="46" xfId="0" applyNumberFormat="1" applyFont="1" applyBorder="1"/>
    <xf numFmtId="3" fontId="0" fillId="0" borderId="47" xfId="0" applyNumberFormat="1" applyFont="1" applyBorder="1"/>
    <xf numFmtId="0" fontId="5" fillId="0" borderId="22" xfId="0" applyFont="1" applyBorder="1"/>
    <xf numFmtId="3" fontId="5" fillId="0" borderId="24" xfId="0" applyNumberFormat="1" applyFont="1" applyBorder="1"/>
    <xf numFmtId="3" fontId="5" fillId="0" borderId="44" xfId="0" applyNumberFormat="1" applyFont="1" applyBorder="1"/>
    <xf numFmtId="3" fontId="5" fillId="0" borderId="45" xfId="0" applyNumberFormat="1" applyFont="1" applyBorder="1"/>
    <xf numFmtId="0" fontId="5" fillId="0" borderId="0" xfId="0" applyFont="1"/>
    <xf numFmtId="0" fontId="5" fillId="0" borderId="27" xfId="0" applyFont="1" applyBorder="1"/>
    <xf numFmtId="0" fontId="5" fillId="0" borderId="28" xfId="0" applyFont="1" applyBorder="1"/>
    <xf numFmtId="0" fontId="0" fillId="0" borderId="48" xfId="0" applyBorder="1"/>
    <xf numFmtId="0" fontId="5" fillId="0" borderId="49" xfId="0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center"/>
    </xf>
    <xf numFmtId="4" fontId="4" fillId="0" borderId="28" xfId="0" applyNumberFormat="1" applyFont="1" applyBorder="1" applyAlignment="1">
      <alignment horizontal="right"/>
    </xf>
    <xf numFmtId="4" fontId="4" fillId="0" borderId="48" xfId="0" applyNumberFormat="1" applyFont="1" applyBorder="1" applyAlignment="1">
      <alignment horizontal="right"/>
    </xf>
    <xf numFmtId="0" fontId="0" fillId="0" borderId="50" xfId="0" applyFont="1" applyBorder="1"/>
    <xf numFmtId="3" fontId="0" fillId="0" borderId="30" xfId="0" applyNumberFormat="1" applyFont="1" applyBorder="1" applyAlignment="1">
      <alignment horizontal="right"/>
    </xf>
    <xf numFmtId="166" fontId="0" fillId="0" borderId="51" xfId="0" applyNumberFormat="1" applyFont="1" applyBorder="1" applyAlignment="1">
      <alignment horizontal="right"/>
    </xf>
    <xf numFmtId="3" fontId="0" fillId="0" borderId="52" xfId="0" applyNumberFormat="1" applyFont="1" applyBorder="1" applyAlignment="1">
      <alignment horizontal="right"/>
    </xf>
    <xf numFmtId="4" fontId="0" fillId="0" borderId="26" xfId="0" applyNumberFormat="1" applyFont="1" applyBorder="1" applyAlignment="1">
      <alignment horizontal="right"/>
    </xf>
    <xf numFmtId="3" fontId="0" fillId="0" borderId="50" xfId="0" applyNumberFormat="1" applyFont="1" applyBorder="1" applyAlignment="1">
      <alignment horizontal="right"/>
    </xf>
    <xf numFmtId="0" fontId="0" fillId="0" borderId="32" xfId="0" applyBorder="1"/>
    <xf numFmtId="0" fontId="5" fillId="0" borderId="33" xfId="0" applyFont="1" applyBorder="1"/>
    <xf numFmtId="0" fontId="0" fillId="0" borderId="33" xfId="0" applyBorder="1"/>
    <xf numFmtId="4" fontId="0" fillId="0" borderId="53" xfId="0" applyNumberFormat="1" applyBorder="1"/>
    <xf numFmtId="4" fontId="0" fillId="0" borderId="32" xfId="0" applyNumberFormat="1" applyBorder="1"/>
    <xf numFmtId="4" fontId="0" fillId="0" borderId="33" xfId="0" applyNumberFormat="1" applyBorder="1"/>
    <xf numFmtId="0" fontId="7" fillId="0" borderId="0" xfId="1"/>
    <xf numFmtId="0" fontId="7" fillId="0" borderId="0" xfId="1" applyAlignment="1">
      <alignment horizontal="right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7" fillId="0" borderId="38" xfId="1" applyFont="1" applyBorder="1" applyAlignment="1">
      <alignment horizontal="center"/>
    </xf>
    <xf numFmtId="0" fontId="7" fillId="0" borderId="38" xfId="1" applyBorder="1" applyAlignment="1">
      <alignment horizontal="left"/>
    </xf>
    <xf numFmtId="0" fontId="7" fillId="0" borderId="39" xfId="1" applyBorder="1"/>
    <xf numFmtId="0" fontId="8" fillId="0" borderId="0" xfId="1" applyFont="1"/>
    <xf numFmtId="0" fontId="7" fillId="0" borderId="0" xfId="1" applyFont="1"/>
    <xf numFmtId="0" fontId="7" fillId="0" borderId="0" xfId="1" applyAlignment="1"/>
    <xf numFmtId="49" fontId="4" fillId="0" borderId="51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1" xfId="1" applyFont="1" applyBorder="1" applyAlignment="1">
      <alignment horizontal="center"/>
    </xf>
    <xf numFmtId="0" fontId="12" fillId="0" borderId="51" xfId="1" applyFont="1" applyBorder="1"/>
    <xf numFmtId="0" fontId="5" fillId="0" borderId="46" xfId="1" applyFont="1" applyBorder="1" applyAlignment="1">
      <alignment horizontal="center"/>
    </xf>
    <xf numFmtId="49" fontId="5" fillId="0" borderId="46" xfId="1" applyNumberFormat="1" applyFont="1" applyBorder="1" applyAlignment="1">
      <alignment horizontal="left"/>
    </xf>
    <xf numFmtId="0" fontId="5" fillId="0" borderId="46" xfId="1" applyFont="1" applyBorder="1"/>
    <xf numFmtId="0" fontId="7" fillId="0" borderId="46" xfId="1" applyBorder="1" applyAlignment="1">
      <alignment horizontal="center"/>
    </xf>
    <xf numFmtId="0" fontId="7" fillId="0" borderId="46" xfId="1" applyBorder="1" applyAlignment="1">
      <alignment horizontal="right"/>
    </xf>
    <xf numFmtId="0" fontId="7" fillId="0" borderId="46" xfId="1" applyBorder="1"/>
    <xf numFmtId="0" fontId="13" fillId="0" borderId="54" xfId="1" applyFont="1" applyBorder="1"/>
    <xf numFmtId="0" fontId="14" fillId="0" borderId="0" xfId="1" applyFont="1"/>
    <xf numFmtId="0" fontId="0" fillId="0" borderId="46" xfId="1" applyFont="1" applyBorder="1" applyAlignment="1">
      <alignment horizontal="center"/>
    </xf>
    <xf numFmtId="49" fontId="0" fillId="0" borderId="46" xfId="1" applyNumberFormat="1" applyFont="1" applyBorder="1" applyAlignment="1">
      <alignment horizontal="left"/>
    </xf>
    <xf numFmtId="0" fontId="0" fillId="0" borderId="46" xfId="1" applyFont="1" applyBorder="1" applyAlignment="1">
      <alignment wrapText="1"/>
    </xf>
    <xf numFmtId="49" fontId="0" fillId="0" borderId="46" xfId="1" applyNumberFormat="1" applyFont="1" applyBorder="1" applyAlignment="1">
      <alignment horizontal="center" shrinkToFit="1"/>
    </xf>
    <xf numFmtId="4" fontId="0" fillId="0" borderId="46" xfId="1" applyNumberFormat="1" applyFont="1" applyBorder="1" applyAlignment="1">
      <alignment horizontal="right"/>
    </xf>
    <xf numFmtId="4" fontId="0" fillId="0" borderId="46" xfId="1" applyNumberFormat="1" applyFont="1" applyBorder="1"/>
    <xf numFmtId="167" fontId="0" fillId="0" borderId="46" xfId="1" applyNumberFormat="1" applyFont="1" applyBorder="1"/>
    <xf numFmtId="0" fontId="8" fillId="0" borderId="46" xfId="1" applyFont="1" applyBorder="1" applyAlignment="1">
      <alignment horizontal="center"/>
    </xf>
    <xf numFmtId="49" fontId="8" fillId="0" borderId="46" xfId="1" applyNumberFormat="1" applyFont="1" applyBorder="1" applyAlignment="1">
      <alignment horizontal="left"/>
    </xf>
    <xf numFmtId="4" fontId="15" fillId="0" borderId="46" xfId="1" applyNumberFormat="1" applyFont="1" applyBorder="1" applyAlignment="1">
      <alignment horizontal="right" wrapText="1"/>
    </xf>
    <xf numFmtId="0" fontId="15" fillId="0" borderId="46" xfId="1" applyFont="1" applyBorder="1" applyAlignment="1">
      <alignment horizontal="left" wrapText="1"/>
    </xf>
    <xf numFmtId="0" fontId="15" fillId="0" borderId="46" xfId="0" applyFont="1" applyBorder="1" applyAlignment="1">
      <alignment horizontal="right"/>
    </xf>
    <xf numFmtId="0" fontId="16" fillId="0" borderId="0" xfId="1" applyFont="1"/>
    <xf numFmtId="0" fontId="7" fillId="0" borderId="0" xfId="0" applyFont="1"/>
    <xf numFmtId="0" fontId="7" fillId="0" borderId="55" xfId="1" applyBorder="1" applyAlignment="1">
      <alignment horizontal="center"/>
    </xf>
    <xf numFmtId="49" fontId="3" fillId="0" borderId="55" xfId="1" applyNumberFormat="1" applyFont="1" applyBorder="1" applyAlignment="1">
      <alignment horizontal="left"/>
    </xf>
    <xf numFmtId="0" fontId="3" fillId="0" borderId="55" xfId="1" applyFont="1" applyBorder="1"/>
    <xf numFmtId="4" fontId="7" fillId="0" borderId="55" xfId="1" applyNumberFormat="1" applyBorder="1" applyAlignment="1">
      <alignment horizontal="right"/>
    </xf>
    <xf numFmtId="4" fontId="5" fillId="0" borderId="55" xfId="1" applyNumberFormat="1" applyFont="1" applyBorder="1"/>
    <xf numFmtId="0" fontId="5" fillId="0" borderId="55" xfId="1" applyFont="1" applyBorder="1"/>
    <xf numFmtId="167" fontId="5" fillId="0" borderId="55" xfId="1" applyNumberFormat="1" applyFont="1" applyBorder="1"/>
    <xf numFmtId="3" fontId="7" fillId="0" borderId="0" xfId="1" applyNumberFormat="1"/>
    <xf numFmtId="4" fontId="0" fillId="3" borderId="46" xfId="1" applyNumberFormat="1" applyFont="1" applyFill="1" applyBorder="1" applyAlignment="1">
      <alignment horizontal="right"/>
    </xf>
    <xf numFmtId="0" fontId="15" fillId="0" borderId="46" xfId="1" applyFont="1" applyFill="1" applyBorder="1" applyAlignment="1">
      <alignment horizontal="left" wrapText="1"/>
    </xf>
    <xf numFmtId="0" fontId="5" fillId="0" borderId="2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1" fillId="0" borderId="21" xfId="0" applyFont="1" applyBorder="1" applyAlignment="1">
      <alignment horizontal="center" vertical="center"/>
    </xf>
    <xf numFmtId="3" fontId="5" fillId="0" borderId="53" xfId="0" applyNumberFormat="1" applyFont="1" applyBorder="1" applyAlignment="1">
      <alignment horizontal="right"/>
    </xf>
    <xf numFmtId="0" fontId="7" fillId="0" borderId="37" xfId="1" applyFont="1" applyBorder="1" applyAlignment="1">
      <alignment horizontal="center"/>
    </xf>
    <xf numFmtId="0" fontId="7" fillId="0" borderId="40" xfId="1" applyFont="1" applyBorder="1" applyAlignment="1">
      <alignment horizontal="center"/>
    </xf>
    <xf numFmtId="0" fontId="7" fillId="0" borderId="42" xfId="1" applyFont="1" applyBorder="1" applyAlignment="1">
      <alignment horizontal="left" shrinkToFit="1"/>
    </xf>
    <xf numFmtId="49" fontId="1" fillId="0" borderId="0" xfId="0" applyNumberFormat="1" applyFont="1" applyBorder="1" applyAlignment="1">
      <alignment horizontal="center"/>
    </xf>
    <xf numFmtId="0" fontId="15" fillId="0" borderId="8" xfId="1" applyFont="1" applyBorder="1" applyAlignment="1">
      <alignment horizontal="left" wrapText="1"/>
    </xf>
    <xf numFmtId="0" fontId="9" fillId="0" borderId="0" xfId="1" applyFont="1" applyBorder="1" applyAlignment="1">
      <alignment horizontal="center"/>
    </xf>
    <xf numFmtId="49" fontId="7" fillId="0" borderId="40" xfId="1" applyNumberFormat="1" applyFont="1" applyBorder="1" applyAlignment="1">
      <alignment horizontal="center"/>
    </xf>
    <xf numFmtId="0" fontId="7" fillId="0" borderId="42" xfId="1" applyBorder="1" applyAlignment="1">
      <alignment horizontal="left" shrinkToFit="1"/>
    </xf>
    <xf numFmtId="4" fontId="6" fillId="0" borderId="36" xfId="0" applyNumberFormat="1" applyFont="1" applyBorder="1"/>
    <xf numFmtId="4" fontId="0" fillId="0" borderId="7" xfId="0" applyNumberFormat="1" applyFont="1" applyBorder="1"/>
    <xf numFmtId="4" fontId="17" fillId="0" borderId="7" xfId="0" applyNumberFormat="1" applyFont="1" applyBorder="1"/>
    <xf numFmtId="2" fontId="0" fillId="0" borderId="19" xfId="0" applyNumberFormat="1" applyBorder="1"/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7"/>
  <sheetViews>
    <sheetView zoomScaleNormal="100" workbookViewId="0">
      <selection activeCell="J27" sqref="J27"/>
    </sheetView>
  </sheetViews>
  <sheetFormatPr defaultRowHeight="12.75"/>
  <cols>
    <col min="1" max="1" width="2"/>
    <col min="2" max="2" width="15"/>
    <col min="3" max="3" width="15.85546875"/>
    <col min="4" max="4" width="14.5703125"/>
    <col min="5" max="5" width="13.5703125"/>
    <col min="6" max="6" width="16.5703125"/>
    <col min="7" max="7" width="15.28515625"/>
    <col min="8" max="1025" width="8.7109375"/>
  </cols>
  <sheetData>
    <row r="1" spans="1:57" ht="21.75" customHeight="1">
      <c r="A1" s="148" t="s">
        <v>0</v>
      </c>
      <c r="B1" s="148"/>
      <c r="C1" s="148"/>
      <c r="D1" s="148"/>
      <c r="E1" s="148"/>
      <c r="F1" s="148"/>
      <c r="G1" s="148"/>
    </row>
    <row r="2" spans="1:57" ht="15" customHeight="1"/>
    <row r="3" spans="1:57" ht="12.95" customHeight="1">
      <c r="A3" s="1" t="s">
        <v>1</v>
      </c>
      <c r="B3" s="2"/>
      <c r="C3" s="3" t="s">
        <v>2</v>
      </c>
      <c r="D3" s="3"/>
      <c r="E3" s="3"/>
      <c r="F3" s="4" t="s">
        <v>3</v>
      </c>
      <c r="G3" s="5"/>
    </row>
    <row r="4" spans="1:57" ht="12.95" customHeight="1">
      <c r="A4" s="6"/>
      <c r="B4" s="7"/>
      <c r="C4" s="8" t="s">
        <v>4</v>
      </c>
      <c r="D4" s="9"/>
      <c r="E4" s="9"/>
      <c r="F4" s="10"/>
      <c r="G4" s="11"/>
    </row>
    <row r="5" spans="1:57" ht="12.95" customHeight="1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>
      <c r="A6" s="6"/>
      <c r="B6" s="7"/>
      <c r="C6" s="8" t="s">
        <v>8</v>
      </c>
      <c r="D6" s="9"/>
      <c r="E6" s="9"/>
      <c r="F6" s="17"/>
      <c r="G6" s="11"/>
    </row>
    <row r="7" spans="1:57">
      <c r="A7" s="12" t="s">
        <v>9</v>
      </c>
      <c r="B7" s="14"/>
      <c r="C7" s="149"/>
      <c r="D7" s="149"/>
      <c r="E7" s="15" t="s">
        <v>10</v>
      </c>
      <c r="F7" s="18"/>
      <c r="G7" s="16">
        <v>0</v>
      </c>
    </row>
    <row r="8" spans="1:57">
      <c r="A8" s="12" t="s">
        <v>11</v>
      </c>
      <c r="B8" s="14"/>
      <c r="C8" s="149" t="s">
        <v>12</v>
      </c>
      <c r="D8" s="149"/>
      <c r="E8" s="15" t="s">
        <v>13</v>
      </c>
      <c r="F8" s="14"/>
      <c r="G8" s="19">
        <f>IF(PocetMJ=0,,ROUND((F30+F32)/PocetMJ,1))</f>
        <v>0</v>
      </c>
    </row>
    <row r="9" spans="1:57">
      <c r="A9" s="20" t="s">
        <v>14</v>
      </c>
      <c r="B9" s="21"/>
      <c r="C9" s="21"/>
      <c r="D9" s="21"/>
      <c r="E9" s="22" t="s">
        <v>15</v>
      </c>
      <c r="F9" s="21"/>
      <c r="G9" s="23"/>
    </row>
    <row r="10" spans="1:57">
      <c r="A10" s="24" t="s">
        <v>16</v>
      </c>
      <c r="B10" s="25"/>
      <c r="C10" s="25"/>
      <c r="D10" s="25"/>
      <c r="E10" s="10" t="s">
        <v>17</v>
      </c>
      <c r="F10" s="25"/>
      <c r="G10" s="11"/>
      <c r="BA10" s="26"/>
      <c r="BB10" s="26"/>
      <c r="BC10" s="26"/>
      <c r="BD10" s="26"/>
      <c r="BE10" s="26"/>
    </row>
    <row r="11" spans="1:57">
      <c r="A11" s="24"/>
      <c r="B11" s="25"/>
      <c r="C11" s="25"/>
      <c r="D11" s="25"/>
      <c r="E11" s="150" t="s">
        <v>18</v>
      </c>
      <c r="F11" s="150"/>
      <c r="G11" s="150"/>
    </row>
    <row r="12" spans="1:57" ht="28.5" customHeight="1">
      <c r="A12" s="151" t="s">
        <v>19</v>
      </c>
      <c r="B12" s="151"/>
      <c r="C12" s="151"/>
      <c r="D12" s="151"/>
      <c r="E12" s="151"/>
      <c r="F12" s="151"/>
      <c r="G12" s="151"/>
    </row>
    <row r="13" spans="1:57" ht="17.25" customHeight="1">
      <c r="A13" s="27" t="s">
        <v>20</v>
      </c>
      <c r="B13" s="28"/>
      <c r="C13" s="29"/>
      <c r="D13" s="147" t="s">
        <v>21</v>
      </c>
      <c r="E13" s="147"/>
      <c r="F13" s="147"/>
      <c r="G13" s="147"/>
    </row>
    <row r="14" spans="1:57" ht="15.95" customHeight="1">
      <c r="A14" s="30"/>
      <c r="B14" s="31" t="s">
        <v>22</v>
      </c>
      <c r="C14" s="164">
        <f>Dodavka</f>
        <v>0</v>
      </c>
      <c r="D14" s="33"/>
      <c r="E14" s="34"/>
      <c r="F14" s="35"/>
      <c r="G14" s="32"/>
    </row>
    <row r="15" spans="1:57" ht="15.95" customHeight="1">
      <c r="A15" s="30" t="s">
        <v>23</v>
      </c>
      <c r="B15" s="31" t="s">
        <v>24</v>
      </c>
      <c r="C15" s="164">
        <f>Mont</f>
        <v>0</v>
      </c>
      <c r="D15" s="20"/>
      <c r="E15" s="36"/>
      <c r="F15" s="37"/>
      <c r="G15" s="32"/>
    </row>
    <row r="16" spans="1:57" ht="15.95" customHeight="1">
      <c r="A16" s="30" t="s">
        <v>25</v>
      </c>
      <c r="B16" s="31" t="s">
        <v>26</v>
      </c>
      <c r="C16" s="164">
        <f>HSV</f>
        <v>0</v>
      </c>
      <c r="D16" s="20"/>
      <c r="E16" s="36"/>
      <c r="F16" s="37"/>
      <c r="G16" s="32"/>
    </row>
    <row r="17" spans="1:7" ht="15.95" customHeight="1">
      <c r="A17" s="38" t="s">
        <v>27</v>
      </c>
      <c r="B17" s="31" t="s">
        <v>28</v>
      </c>
      <c r="C17" s="164">
        <f>PSV</f>
        <v>0</v>
      </c>
      <c r="D17" s="20"/>
      <c r="E17" s="36"/>
      <c r="F17" s="37"/>
      <c r="G17" s="32"/>
    </row>
    <row r="18" spans="1:7" ht="15.95" customHeight="1">
      <c r="A18" s="39" t="s">
        <v>29</v>
      </c>
      <c r="B18" s="31"/>
      <c r="C18" s="164">
        <f>SUM(C14:C17)</f>
        <v>0</v>
      </c>
      <c r="D18" s="20"/>
      <c r="E18" s="36"/>
      <c r="F18" s="37"/>
      <c r="G18" s="32"/>
    </row>
    <row r="19" spans="1:7" ht="15.95" customHeight="1">
      <c r="A19" s="39"/>
      <c r="B19" s="31"/>
      <c r="C19" s="164"/>
      <c r="D19" s="20"/>
      <c r="E19" s="36"/>
      <c r="F19" s="37"/>
      <c r="G19" s="32"/>
    </row>
    <row r="20" spans="1:7" ht="15.95" customHeight="1">
      <c r="A20" s="39" t="s">
        <v>30</v>
      </c>
      <c r="B20" s="31"/>
      <c r="C20" s="164">
        <f>HZS</f>
        <v>0</v>
      </c>
      <c r="D20" s="20"/>
      <c r="E20" s="36"/>
      <c r="F20" s="37"/>
      <c r="G20" s="32"/>
    </row>
    <row r="21" spans="1:7" ht="15.95" customHeight="1">
      <c r="A21" s="24" t="s">
        <v>31</v>
      </c>
      <c r="B21" s="25"/>
      <c r="C21" s="164">
        <f>C18+C20</f>
        <v>0</v>
      </c>
      <c r="D21" s="20" t="s">
        <v>32</v>
      </c>
      <c r="E21" s="36"/>
      <c r="F21" s="37"/>
      <c r="G21" s="32">
        <f>G22-SUM(G14:G20)</f>
        <v>0</v>
      </c>
    </row>
    <row r="22" spans="1:7" ht="15.95" customHeight="1">
      <c r="A22" s="20" t="s">
        <v>33</v>
      </c>
      <c r="B22" s="21"/>
      <c r="C22" s="164">
        <f>C21+G22</f>
        <v>0</v>
      </c>
      <c r="D22" s="40" t="s">
        <v>34</v>
      </c>
      <c r="E22" s="41"/>
      <c r="F22" s="42"/>
      <c r="G22" s="32">
        <f>VRN</f>
        <v>0</v>
      </c>
    </row>
    <row r="23" spans="1:7">
      <c r="A23" s="1" t="s">
        <v>35</v>
      </c>
      <c r="B23" s="3"/>
      <c r="C23" s="4" t="s">
        <v>36</v>
      </c>
      <c r="D23" s="3"/>
      <c r="E23" s="4" t="s">
        <v>37</v>
      </c>
      <c r="F23" s="3"/>
      <c r="G23" s="5"/>
    </row>
    <row r="24" spans="1:7">
      <c r="A24" s="12"/>
      <c r="B24" s="14"/>
      <c r="C24" s="15" t="s">
        <v>38</v>
      </c>
      <c r="D24" s="14"/>
      <c r="E24" s="15" t="s">
        <v>38</v>
      </c>
      <c r="F24" s="14"/>
      <c r="G24" s="16"/>
    </row>
    <row r="25" spans="1:7">
      <c r="A25" s="24" t="s">
        <v>39</v>
      </c>
      <c r="B25" s="43"/>
      <c r="C25" s="10" t="s">
        <v>39</v>
      </c>
      <c r="D25" s="25"/>
      <c r="E25" s="10" t="s">
        <v>39</v>
      </c>
      <c r="F25" s="25"/>
      <c r="G25" s="11"/>
    </row>
    <row r="26" spans="1:7">
      <c r="A26" s="24"/>
      <c r="B26" s="44"/>
      <c r="C26" s="10" t="s">
        <v>40</v>
      </c>
      <c r="D26" s="25"/>
      <c r="E26" s="10" t="s">
        <v>41</v>
      </c>
      <c r="F26" s="25"/>
      <c r="G26" s="11"/>
    </row>
    <row r="27" spans="1:7">
      <c r="A27" s="24"/>
      <c r="B27" s="25"/>
      <c r="C27" s="10"/>
      <c r="D27" s="25"/>
      <c r="E27" s="10"/>
      <c r="F27" s="25"/>
      <c r="G27" s="11"/>
    </row>
    <row r="28" spans="1:7" ht="97.5" customHeight="1">
      <c r="A28" s="24"/>
      <c r="B28" s="25"/>
      <c r="C28" s="10"/>
      <c r="D28" s="25"/>
      <c r="E28" s="10"/>
      <c r="F28" s="25"/>
      <c r="G28" s="11"/>
    </row>
    <row r="29" spans="1:7">
      <c r="A29" s="12" t="s">
        <v>42</v>
      </c>
      <c r="B29" s="14"/>
      <c r="C29" s="45">
        <v>0</v>
      </c>
      <c r="D29" s="14" t="s">
        <v>43</v>
      </c>
      <c r="E29" s="15"/>
      <c r="F29" s="46"/>
      <c r="G29" s="16"/>
    </row>
    <row r="30" spans="1:7">
      <c r="A30" s="12" t="s">
        <v>42</v>
      </c>
      <c r="B30" s="14"/>
      <c r="C30" s="45">
        <v>14</v>
      </c>
      <c r="D30" s="14" t="s">
        <v>43</v>
      </c>
      <c r="E30" s="15"/>
      <c r="F30" s="46"/>
      <c r="G30" s="16"/>
    </row>
    <row r="31" spans="1:7">
      <c r="A31" s="12" t="s">
        <v>44</v>
      </c>
      <c r="B31" s="14"/>
      <c r="C31" s="45">
        <v>14</v>
      </c>
      <c r="D31" s="14" t="s">
        <v>43</v>
      </c>
      <c r="E31" s="15"/>
      <c r="F31" s="47"/>
      <c r="G31" s="23"/>
    </row>
    <row r="32" spans="1:7" ht="16.5" thickBot="1">
      <c r="A32" s="12" t="s">
        <v>42</v>
      </c>
      <c r="B32" s="14"/>
      <c r="C32" s="45">
        <v>20</v>
      </c>
      <c r="D32" s="14" t="s">
        <v>43</v>
      </c>
      <c r="E32" s="15"/>
      <c r="F32" s="46"/>
      <c r="G32" s="161">
        <f>C22</f>
        <v>0</v>
      </c>
    </row>
    <row r="33" spans="1:7" ht="16.5" thickBot="1">
      <c r="A33" s="12" t="s">
        <v>44</v>
      </c>
      <c r="B33" s="14"/>
      <c r="C33" s="45">
        <v>20</v>
      </c>
      <c r="D33" s="14" t="s">
        <v>43</v>
      </c>
      <c r="E33" s="15"/>
      <c r="F33" s="47"/>
      <c r="G33" s="161">
        <f>G32*0.21</f>
        <v>0</v>
      </c>
    </row>
    <row r="34" spans="1:7" s="52" customFormat="1" ht="19.5" customHeight="1" thickBot="1">
      <c r="A34" s="48" t="s">
        <v>45</v>
      </c>
      <c r="B34" s="49"/>
      <c r="C34" s="49"/>
      <c r="D34" s="49"/>
      <c r="E34" s="50"/>
      <c r="F34" s="51"/>
      <c r="G34" s="161">
        <f>SUM(G32:G33)</f>
        <v>0</v>
      </c>
    </row>
    <row r="36" spans="1:7">
      <c r="A36" s="53" t="s">
        <v>46</v>
      </c>
      <c r="B36" s="53"/>
      <c r="C36" s="53"/>
      <c r="D36" s="53"/>
      <c r="E36" s="53"/>
      <c r="F36" s="53"/>
      <c r="G36" s="53"/>
    </row>
    <row r="37" spans="1:7" ht="14.25" customHeight="1"/>
  </sheetData>
  <sheetProtection algorithmName="SHA-512" hashValue="20o2I9QqngZysroEV7DOMKDJHEPsfGt+xnULMTwpcCmWtSMqYN7GjoNlVB9Nn50mQw2N0U00cokIBH0X1S0M8w==" saltValue="E3SuLPTsFVrj9Fm9VAQEkQ==" spinCount="100000" sheet="1" objects="1" scenarios="1"/>
  <protectedRanges>
    <protectedRange sqref="B7:G11 A23:G28" name="Oblast1"/>
  </protectedRanges>
  <mergeCells count="6">
    <mergeCell ref="D13:G13"/>
    <mergeCell ref="A1:G1"/>
    <mergeCell ref="C7:D7"/>
    <mergeCell ref="C8:D8"/>
    <mergeCell ref="E11:G11"/>
    <mergeCell ref="A12:G12"/>
  </mergeCells>
  <pageMargins left="0.59027777777777801" right="0.39374999999999999" top="0.98402777777777795" bottom="0.98402777777777795" header="0.51180555555555496" footer="0.51180555555555496"/>
  <pageSetup paperSize="9" firstPageNumber="0" orientation="portrait" r:id="rId1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3"/>
  <sheetViews>
    <sheetView zoomScaleNormal="100" workbookViewId="0">
      <selection activeCell="E11" sqref="E11"/>
    </sheetView>
  </sheetViews>
  <sheetFormatPr defaultRowHeight="12.75"/>
  <cols>
    <col min="1" max="1" width="5.85546875"/>
    <col min="2" max="2" width="6.140625"/>
    <col min="3" max="3" width="11.42578125"/>
    <col min="4" max="4" width="15.85546875"/>
    <col min="5" max="5" width="11.28515625"/>
    <col min="6" max="6" width="10.85546875"/>
    <col min="7" max="7" width="11"/>
    <col min="8" max="8" width="11.140625"/>
    <col min="9" max="9" width="10.7109375"/>
    <col min="10" max="1025" width="8.7109375"/>
  </cols>
  <sheetData>
    <row r="1" spans="1:9">
      <c r="A1" s="153" t="s">
        <v>5</v>
      </c>
      <c r="B1" s="153"/>
      <c r="C1" s="54" t="str">
        <f>CONCATENATE(cislostavby," ",nazevstavby)</f>
        <v xml:space="preserve"> Společná zařízení v k.ú. Senice na Hané</v>
      </c>
      <c r="D1" s="55"/>
      <c r="E1" s="56"/>
      <c r="F1" s="55"/>
      <c r="G1" s="57"/>
      <c r="H1" s="58"/>
      <c r="I1" s="59"/>
    </row>
    <row r="2" spans="1:9">
      <c r="A2" s="154" t="s">
        <v>1</v>
      </c>
      <c r="B2" s="154"/>
      <c r="C2" s="60" t="str">
        <f>CONCATENATE(cisloobjektu," ",nazevobjektu)</f>
        <v xml:space="preserve"> SO 101 Hlavní polní cesta C1</v>
      </c>
      <c r="D2" s="61"/>
      <c r="E2" s="62"/>
      <c r="F2" s="61"/>
      <c r="G2" s="155"/>
      <c r="H2" s="155"/>
      <c r="I2" s="155"/>
    </row>
    <row r="4" spans="1:9" ht="19.5" customHeight="1">
      <c r="A4" s="156" t="s">
        <v>47</v>
      </c>
      <c r="B4" s="156"/>
      <c r="C4" s="156"/>
      <c r="D4" s="156"/>
      <c r="E4" s="156"/>
      <c r="F4" s="156"/>
      <c r="G4" s="156"/>
      <c r="H4" s="156"/>
      <c r="I4" s="156"/>
    </row>
    <row r="6" spans="1:9" s="25" customFormat="1">
      <c r="A6" s="63"/>
      <c r="B6" s="64" t="s">
        <v>48</v>
      </c>
      <c r="C6" s="64"/>
      <c r="D6" s="65"/>
      <c r="E6" s="66" t="s">
        <v>49</v>
      </c>
      <c r="F6" s="67" t="s">
        <v>50</v>
      </c>
      <c r="G6" s="67" t="s">
        <v>51</v>
      </c>
      <c r="H6" s="67" t="s">
        <v>52</v>
      </c>
      <c r="I6" s="68" t="s">
        <v>30</v>
      </c>
    </row>
    <row r="7" spans="1:9">
      <c r="A7" s="69" t="str">
        <f>Položky!B7</f>
        <v>1</v>
      </c>
      <c r="B7" s="70" t="str">
        <f>Položky!C7</f>
        <v>Zemní práce</v>
      </c>
      <c r="C7" s="25"/>
      <c r="D7" s="71"/>
      <c r="E7" s="162">
        <f>Položky!BC85</f>
        <v>0</v>
      </c>
      <c r="F7" s="73">
        <f>Položky!BD85</f>
        <v>0</v>
      </c>
      <c r="G7" s="73">
        <f>Položky!BE85</f>
        <v>0</v>
      </c>
      <c r="H7" s="73">
        <f>Položky!BF85</f>
        <v>0</v>
      </c>
      <c r="I7" s="74">
        <f>Položky!BG85</f>
        <v>0</v>
      </c>
    </row>
    <row r="8" spans="1:9">
      <c r="A8" s="69" t="str">
        <f>Položky!B86</f>
        <v>2</v>
      </c>
      <c r="B8" s="70" t="str">
        <f>Položky!C86</f>
        <v>Základy,zvláštní zakládání</v>
      </c>
      <c r="C8" s="25"/>
      <c r="D8" s="71"/>
      <c r="E8" s="72">
        <f>Položky!BC119</f>
        <v>0</v>
      </c>
      <c r="F8" s="73">
        <f>Položky!BD119</f>
        <v>0</v>
      </c>
      <c r="G8" s="73">
        <f>Položky!BE119</f>
        <v>0</v>
      </c>
      <c r="H8" s="73">
        <f>Položky!BF119</f>
        <v>0</v>
      </c>
      <c r="I8" s="74">
        <f>Položky!BG119</f>
        <v>0</v>
      </c>
    </row>
    <row r="9" spans="1:9">
      <c r="A9" s="69" t="str">
        <f>Položky!B120</f>
        <v>5</v>
      </c>
      <c r="B9" s="70" t="str">
        <f>Položky!C120</f>
        <v>Komunikace</v>
      </c>
      <c r="C9" s="25"/>
      <c r="D9" s="71"/>
      <c r="E9" s="72">
        <f>Položky!BC183</f>
        <v>0</v>
      </c>
      <c r="F9" s="73">
        <f>Položky!BD183</f>
        <v>0</v>
      </c>
      <c r="G9" s="73">
        <f>Položky!BE183</f>
        <v>0</v>
      </c>
      <c r="H9" s="73">
        <f>Položky!BF183</f>
        <v>0</v>
      </c>
      <c r="I9" s="74">
        <f>Položky!BG183</f>
        <v>0</v>
      </c>
    </row>
    <row r="10" spans="1:9">
      <c r="A10" s="69" t="str">
        <f>Položky!B184</f>
        <v>8</v>
      </c>
      <c r="B10" s="70" t="str">
        <f>Položky!C184</f>
        <v>Trubní vedení</v>
      </c>
      <c r="C10" s="25"/>
      <c r="D10" s="71"/>
      <c r="E10" s="72">
        <f>Položky!BC197</f>
        <v>0</v>
      </c>
      <c r="F10" s="73">
        <f>Položky!BD197</f>
        <v>0</v>
      </c>
      <c r="G10" s="73">
        <f>Položky!BE197</f>
        <v>0</v>
      </c>
      <c r="H10" s="73">
        <f>Položky!BF197</f>
        <v>0</v>
      </c>
      <c r="I10" s="74">
        <f>Položky!BG197</f>
        <v>0</v>
      </c>
    </row>
    <row r="11" spans="1:9">
      <c r="A11" s="69" t="str">
        <f>Položky!B198</f>
        <v>9</v>
      </c>
      <c r="B11" s="70" t="str">
        <f>Položky!C198</f>
        <v>Ostatní konstrukce a práce-bourání</v>
      </c>
      <c r="C11" s="25"/>
      <c r="D11" s="71"/>
      <c r="E11" s="72">
        <f>Položky!BC201</f>
        <v>0</v>
      </c>
      <c r="F11" s="73">
        <f>Položky!BD201</f>
        <v>0</v>
      </c>
      <c r="G11" s="73">
        <f>Položky!BE201</f>
        <v>0</v>
      </c>
      <c r="H11" s="73">
        <f>Položky!BF201</f>
        <v>0</v>
      </c>
      <c r="I11" s="74">
        <f>Položky!BG201</f>
        <v>0</v>
      </c>
    </row>
    <row r="12" spans="1:9">
      <c r="A12" s="69" t="str">
        <f>Položky!B202</f>
        <v>91</v>
      </c>
      <c r="B12" s="70" t="str">
        <f>Položky!C202</f>
        <v>Doplňující práce na komunikaci</v>
      </c>
      <c r="C12" s="25"/>
      <c r="D12" s="71"/>
      <c r="E12" s="72">
        <f>Položky!BC223</f>
        <v>0</v>
      </c>
      <c r="F12" s="73">
        <f>Položky!BD223</f>
        <v>0</v>
      </c>
      <c r="G12" s="73">
        <f>Položky!BE223</f>
        <v>0</v>
      </c>
      <c r="H12" s="73">
        <f>Položky!BF223</f>
        <v>0</v>
      </c>
      <c r="I12" s="74">
        <f>Položky!BG223</f>
        <v>0</v>
      </c>
    </row>
    <row r="13" spans="1:9">
      <c r="A13" s="69" t="str">
        <f>Položky!B224</f>
        <v>93</v>
      </c>
      <c r="B13" s="70" t="str">
        <f>Položky!C224</f>
        <v>Dokončovací práce inž.staveb</v>
      </c>
      <c r="C13" s="25"/>
      <c r="D13" s="71"/>
      <c r="E13" s="72">
        <f>Položky!BC229</f>
        <v>0</v>
      </c>
      <c r="F13" s="73">
        <f>Položky!BD229</f>
        <v>0</v>
      </c>
      <c r="G13" s="73">
        <f>Položky!BE229</f>
        <v>0</v>
      </c>
      <c r="H13" s="73">
        <f>Položky!BF229</f>
        <v>0</v>
      </c>
      <c r="I13" s="74">
        <f>Položky!BG229</f>
        <v>0</v>
      </c>
    </row>
    <row r="14" spans="1:9">
      <c r="A14" s="69" t="str">
        <f>Položky!B230</f>
        <v>95</v>
      </c>
      <c r="B14" s="70" t="str">
        <f>Položky!C230</f>
        <v>Dokončovací kce na pozem.stav.</v>
      </c>
      <c r="C14" s="25"/>
      <c r="D14" s="71"/>
      <c r="E14" s="72">
        <f>Položky!BC233</f>
        <v>0</v>
      </c>
      <c r="F14" s="73">
        <f>Položky!BD233</f>
        <v>0</v>
      </c>
      <c r="G14" s="73">
        <f>Položky!BE233</f>
        <v>0</v>
      </c>
      <c r="H14" s="73">
        <f>Položky!BF233</f>
        <v>0</v>
      </c>
      <c r="I14" s="74">
        <f>Položky!BG233</f>
        <v>0</v>
      </c>
    </row>
    <row r="15" spans="1:9">
      <c r="A15" s="69" t="str">
        <f>Položky!B234</f>
        <v>767</v>
      </c>
      <c r="B15" s="70" t="str">
        <f>Položky!C234</f>
        <v>Konstrukce zámečnické</v>
      </c>
      <c r="C15" s="25"/>
      <c r="D15" s="71"/>
      <c r="E15" s="72">
        <f>Položky!BC257</f>
        <v>0</v>
      </c>
      <c r="F15" s="73">
        <f>Položky!BD257</f>
        <v>0</v>
      </c>
      <c r="G15" s="73">
        <f>Položky!BE257</f>
        <v>0</v>
      </c>
      <c r="H15" s="73">
        <f>Položky!BF257</f>
        <v>0</v>
      </c>
      <c r="I15" s="74">
        <f>Položky!BG257</f>
        <v>0</v>
      </c>
    </row>
    <row r="16" spans="1:9">
      <c r="A16" s="69" t="str">
        <f>Položky!B258</f>
        <v>783</v>
      </c>
      <c r="B16" s="70" t="str">
        <f>Položky!C258</f>
        <v>Nátěry</v>
      </c>
      <c r="C16" s="25"/>
      <c r="D16" s="71"/>
      <c r="E16" s="72">
        <f>Položky!BC263</f>
        <v>0</v>
      </c>
      <c r="F16" s="73">
        <f>Položky!BD263</f>
        <v>0</v>
      </c>
      <c r="G16" s="73">
        <f>Položky!BE263</f>
        <v>0</v>
      </c>
      <c r="H16" s="73">
        <f>Položky!BF263</f>
        <v>0</v>
      </c>
      <c r="I16" s="74">
        <f>Položky!BG263</f>
        <v>0</v>
      </c>
    </row>
    <row r="17" spans="1:57" s="79" customFormat="1">
      <c r="A17" s="75"/>
      <c r="B17" s="64" t="s">
        <v>53</v>
      </c>
      <c r="C17" s="64"/>
      <c r="D17" s="76"/>
      <c r="E17" s="163">
        <f>SUM(E7:E16)</f>
        <v>0</v>
      </c>
      <c r="F17" s="77">
        <f>SUM(F7:F16)</f>
        <v>0</v>
      </c>
      <c r="G17" s="77">
        <f>SUM(G7:G16)</f>
        <v>0</v>
      </c>
      <c r="H17" s="77">
        <f>SUM(H7:H16)</f>
        <v>0</v>
      </c>
      <c r="I17" s="78">
        <f>SUM(I7:I16)</f>
        <v>0</v>
      </c>
    </row>
    <row r="18" spans="1:57">
      <c r="A18" s="25"/>
      <c r="B18" s="25"/>
      <c r="C18" s="25"/>
      <c r="D18" s="25"/>
      <c r="E18" s="25"/>
      <c r="F18" s="25"/>
      <c r="G18" s="25"/>
      <c r="H18" s="25"/>
      <c r="I18" s="25"/>
    </row>
    <row r="19" spans="1:57" ht="19.5" customHeight="1">
      <c r="A19" s="148" t="s">
        <v>54</v>
      </c>
      <c r="B19" s="148"/>
      <c r="C19" s="148"/>
      <c r="D19" s="148"/>
      <c r="E19" s="148"/>
      <c r="F19" s="148"/>
      <c r="G19" s="148"/>
      <c r="H19" s="148"/>
      <c r="I19" s="148"/>
      <c r="BA19" s="26"/>
      <c r="BB19" s="26"/>
      <c r="BC19" s="26"/>
      <c r="BD19" s="26"/>
      <c r="BE19" s="26"/>
    </row>
    <row r="21" spans="1:57">
      <c r="A21" s="80" t="s">
        <v>55</v>
      </c>
      <c r="B21" s="81"/>
      <c r="C21" s="81"/>
      <c r="D21" s="82"/>
      <c r="E21" s="83" t="s">
        <v>56</v>
      </c>
      <c r="F21" s="84" t="s">
        <v>57</v>
      </c>
      <c r="G21" s="85" t="s">
        <v>58</v>
      </c>
      <c r="H21" s="86"/>
      <c r="I21" s="87" t="s">
        <v>56</v>
      </c>
    </row>
    <row r="22" spans="1:57">
      <c r="A22" s="39"/>
      <c r="B22" s="31"/>
      <c r="C22" s="31"/>
      <c r="D22" s="88"/>
      <c r="E22" s="89"/>
      <c r="F22" s="90"/>
      <c r="G22" s="91">
        <f>CHOOSE(BA22+1,HSV+PSV,HSV+PSV+Mont,HSV+PSV+Dodavka+Mont,HSV,PSV,Mont,Dodavka,Mont+Dodavka,0)</f>
        <v>0</v>
      </c>
      <c r="H22" s="92"/>
      <c r="I22" s="93">
        <f>E22+F22*G22/100</f>
        <v>0</v>
      </c>
      <c r="BA22">
        <v>8</v>
      </c>
    </row>
    <row r="23" spans="1:57">
      <c r="A23" s="94"/>
      <c r="B23" s="95" t="s">
        <v>59</v>
      </c>
      <c r="C23" s="96"/>
      <c r="D23" s="97"/>
      <c r="E23" s="98"/>
      <c r="F23" s="99"/>
      <c r="G23" s="99"/>
      <c r="H23" s="152">
        <f>SUM(H22:H22)</f>
        <v>0</v>
      </c>
      <c r="I23" s="152"/>
    </row>
  </sheetData>
  <sheetProtection algorithmName="SHA-512" hashValue="1bF5P247gONfs8DpctF77maBl1R8lB/wSBAxwrGZ/5ILMy8OgCUmtw02rFZPac/7Wm/KRkPqF5VzrftxvssldA==" saltValue="ktjeTzzNNQNfhlvnFkgWqQ==" spinCount="100000" sheet="1" objects="1" scenarios="1"/>
  <mergeCells count="6">
    <mergeCell ref="H23:I23"/>
    <mergeCell ref="A1:B1"/>
    <mergeCell ref="A2:B2"/>
    <mergeCell ref="G2:I2"/>
    <mergeCell ref="A4:I4"/>
    <mergeCell ref="A19:I19"/>
  </mergeCells>
  <pageMargins left="0.59027777777777801" right="0.39374999999999999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3"/>
  <sheetViews>
    <sheetView showGridLines="0" tabSelected="1" zoomScale="80" zoomScaleNormal="80" workbookViewId="0">
      <selection activeCell="G33" sqref="G33"/>
    </sheetView>
  </sheetViews>
  <sheetFormatPr defaultRowHeight="12.75"/>
  <cols>
    <col min="1" max="1" width="4.42578125" style="100"/>
    <col min="2" max="2" width="14.140625" style="100"/>
    <col min="3" max="3" width="47.5703125" style="100"/>
    <col min="4" max="4" width="5.5703125" style="100"/>
    <col min="5" max="5" width="10" style="101"/>
    <col min="6" max="6" width="11.28515625" style="100"/>
    <col min="7" max="7" width="16.140625" style="100"/>
    <col min="8" max="8" width="13.140625" style="100"/>
    <col min="9" max="9" width="14.5703125" style="100"/>
    <col min="10" max="10" width="13.140625" style="100"/>
    <col min="11" max="11" width="13.5703125" style="100"/>
    <col min="12" max="1025" width="9.140625" style="100"/>
  </cols>
  <sheetData>
    <row r="1" spans="1:59" ht="15.75">
      <c r="A1" s="158" t="s">
        <v>60</v>
      </c>
      <c r="B1" s="158"/>
      <c r="C1" s="158"/>
      <c r="D1" s="158"/>
      <c r="E1" s="158"/>
      <c r="F1" s="158"/>
      <c r="G1" s="158"/>
      <c r="H1" s="158"/>
      <c r="I1" s="158"/>
      <c r="J1"/>
      <c r="K1"/>
      <c r="M1"/>
      <c r="O1"/>
      <c r="Q1"/>
      <c r="AA1"/>
      <c r="AB1"/>
      <c r="AC1"/>
      <c r="BB1"/>
      <c r="BC1"/>
      <c r="BD1"/>
      <c r="BE1"/>
      <c r="BF1"/>
      <c r="BG1"/>
    </row>
    <row r="2" spans="1:59">
      <c r="A2"/>
      <c r="B2" s="102"/>
      <c r="C2" s="103"/>
      <c r="D2" s="103"/>
      <c r="E2" s="104"/>
      <c r="F2" s="103"/>
      <c r="G2" s="103"/>
      <c r="H2"/>
      <c r="I2"/>
      <c r="J2"/>
      <c r="K2"/>
      <c r="M2"/>
      <c r="O2"/>
      <c r="Q2"/>
      <c r="AA2"/>
      <c r="AB2"/>
      <c r="AC2"/>
      <c r="BB2"/>
      <c r="BC2"/>
      <c r="BD2"/>
      <c r="BE2"/>
      <c r="BF2"/>
      <c r="BG2"/>
    </row>
    <row r="3" spans="1:59">
      <c r="A3" s="153" t="s">
        <v>5</v>
      </c>
      <c r="B3" s="153"/>
      <c r="C3" s="54" t="str">
        <f>CONCATENATE(cislostavby," ",nazevstavby)</f>
        <v xml:space="preserve"> Společná zařízení v k.ú. Senice na Hané</v>
      </c>
      <c r="D3" s="55"/>
      <c r="E3" s="56"/>
      <c r="F3" s="55"/>
      <c r="G3" s="105"/>
      <c r="H3" s="106">
        <f>Rekapitulace!H1</f>
        <v>0</v>
      </c>
      <c r="I3" s="107"/>
      <c r="J3"/>
      <c r="K3"/>
      <c r="M3"/>
      <c r="O3"/>
      <c r="Q3"/>
      <c r="AA3"/>
      <c r="AB3"/>
      <c r="AC3"/>
      <c r="BB3"/>
      <c r="BC3"/>
      <c r="BD3"/>
      <c r="BE3"/>
      <c r="BF3"/>
      <c r="BG3"/>
    </row>
    <row r="4" spans="1:59">
      <c r="A4" s="159" t="s">
        <v>1</v>
      </c>
      <c r="B4" s="159"/>
      <c r="C4" s="60" t="str">
        <f>CONCATENATE(cisloobjektu," ",nazevobjektu)</f>
        <v xml:space="preserve"> SO 101 Hlavní polní cesta C1</v>
      </c>
      <c r="D4" s="61"/>
      <c r="E4" s="62"/>
      <c r="F4" s="61"/>
      <c r="G4" s="160"/>
      <c r="H4" s="160"/>
      <c r="I4" s="160"/>
      <c r="J4"/>
      <c r="K4"/>
      <c r="M4"/>
      <c r="O4"/>
      <c r="Q4"/>
      <c r="AA4"/>
      <c r="AB4"/>
      <c r="AC4"/>
      <c r="BB4"/>
      <c r="BC4"/>
      <c r="BD4"/>
      <c r="BE4"/>
      <c r="BF4"/>
      <c r="BG4"/>
    </row>
    <row r="5" spans="1:59">
      <c r="A5" s="108"/>
      <c r="B5" s="109"/>
      <c r="C5" s="109"/>
      <c r="D5"/>
      <c r="E5"/>
      <c r="F5"/>
      <c r="G5" s="110"/>
      <c r="H5"/>
      <c r="I5"/>
      <c r="J5"/>
      <c r="K5"/>
      <c r="M5"/>
      <c r="O5"/>
      <c r="Q5"/>
      <c r="AA5"/>
      <c r="AB5"/>
      <c r="AC5"/>
      <c r="BB5"/>
      <c r="BC5"/>
      <c r="BD5"/>
      <c r="BE5"/>
      <c r="BF5"/>
      <c r="BG5"/>
    </row>
    <row r="6" spans="1:59">
      <c r="A6" s="111" t="s">
        <v>61</v>
      </c>
      <c r="B6" s="112" t="s">
        <v>62</v>
      </c>
      <c r="C6" s="112" t="s">
        <v>63</v>
      </c>
      <c r="D6" s="112" t="s">
        <v>64</v>
      </c>
      <c r="E6" s="112" t="s">
        <v>65</v>
      </c>
      <c r="F6" s="112" t="s">
        <v>66</v>
      </c>
      <c r="G6" s="113" t="s">
        <v>67</v>
      </c>
      <c r="H6" s="114" t="s">
        <v>68</v>
      </c>
      <c r="I6" s="114" t="s">
        <v>69</v>
      </c>
      <c r="J6" s="114" t="s">
        <v>70</v>
      </c>
      <c r="K6" s="114" t="s">
        <v>71</v>
      </c>
      <c r="M6"/>
      <c r="O6"/>
      <c r="Q6"/>
      <c r="AA6"/>
      <c r="AB6"/>
      <c r="AC6"/>
      <c r="BB6"/>
      <c r="BC6"/>
      <c r="BD6"/>
      <c r="BE6"/>
      <c r="BF6"/>
      <c r="BG6"/>
    </row>
    <row r="7" spans="1:59">
      <c r="A7" s="115" t="s">
        <v>72</v>
      </c>
      <c r="B7" s="116" t="s">
        <v>73</v>
      </c>
      <c r="C7" s="117" t="s">
        <v>74</v>
      </c>
      <c r="D7" s="118"/>
      <c r="E7" s="119"/>
      <c r="F7" s="119"/>
      <c r="G7" s="120"/>
      <c r="H7" s="121"/>
      <c r="I7" s="121"/>
      <c r="J7" s="121"/>
      <c r="K7" s="121"/>
      <c r="M7"/>
      <c r="O7"/>
      <c r="Q7" s="122">
        <v>1</v>
      </c>
      <c r="AA7"/>
      <c r="AB7"/>
      <c r="AC7"/>
      <c r="BB7"/>
      <c r="BC7"/>
      <c r="BD7"/>
      <c r="BE7"/>
      <c r="BF7"/>
      <c r="BG7"/>
    </row>
    <row r="8" spans="1:59">
      <c r="A8" s="123">
        <v>1</v>
      </c>
      <c r="B8" s="124" t="s">
        <v>75</v>
      </c>
      <c r="C8" s="125" t="s">
        <v>76</v>
      </c>
      <c r="D8" s="126" t="s">
        <v>77</v>
      </c>
      <c r="E8" s="127">
        <v>46.6</v>
      </c>
      <c r="F8" s="145">
        <v>0</v>
      </c>
      <c r="G8" s="128">
        <f>E8*F8</f>
        <v>0</v>
      </c>
      <c r="H8" s="129">
        <v>0</v>
      </c>
      <c r="I8" s="129">
        <f>E8*H8</f>
        <v>0</v>
      </c>
      <c r="J8" s="129">
        <v>0</v>
      </c>
      <c r="K8" s="129">
        <f>E8*J8</f>
        <v>0</v>
      </c>
      <c r="M8"/>
      <c r="O8"/>
      <c r="Q8" s="122">
        <v>2</v>
      </c>
      <c r="AA8" s="100">
        <v>12</v>
      </c>
      <c r="AB8" s="100">
        <v>0</v>
      </c>
      <c r="AC8" s="100">
        <v>1</v>
      </c>
      <c r="BB8" s="100">
        <v>1</v>
      </c>
      <c r="BC8" s="100">
        <f>IF(BB8=1,G8,0)</f>
        <v>0</v>
      </c>
      <c r="BD8" s="100">
        <f>IF(BB8=2,G8,0)</f>
        <v>0</v>
      </c>
      <c r="BE8" s="100">
        <f>IF(BB8=3,G8,0)</f>
        <v>0</v>
      </c>
      <c r="BF8" s="100">
        <f>IF(BB8=4,G8,0)</f>
        <v>0</v>
      </c>
      <c r="BG8" s="100">
        <f>IF(BB8=5,G8,0)</f>
        <v>0</v>
      </c>
    </row>
    <row r="9" spans="1:59" ht="12.75" customHeight="1">
      <c r="A9" s="130"/>
      <c r="B9" s="131"/>
      <c r="C9" s="157" t="s">
        <v>78</v>
      </c>
      <c r="D9" s="157"/>
      <c r="E9" s="132">
        <v>0</v>
      </c>
      <c r="F9" s="133"/>
      <c r="G9" s="134"/>
      <c r="H9" s="120"/>
      <c r="I9" s="120"/>
      <c r="J9" s="120"/>
      <c r="K9" s="120"/>
      <c r="M9" s="100" t="s">
        <v>78</v>
      </c>
      <c r="O9" s="135"/>
      <c r="Q9" s="122"/>
      <c r="AA9"/>
      <c r="AB9"/>
      <c r="AC9"/>
      <c r="BB9"/>
      <c r="BC9"/>
      <c r="BD9"/>
      <c r="BE9"/>
      <c r="BF9"/>
      <c r="BG9"/>
    </row>
    <row r="10" spans="1:59" ht="12.75" customHeight="1">
      <c r="A10" s="130"/>
      <c r="B10" s="131"/>
      <c r="C10" s="157" t="s">
        <v>79</v>
      </c>
      <c r="D10" s="157"/>
      <c r="E10" s="132">
        <v>46.6</v>
      </c>
      <c r="F10" s="133"/>
      <c r="G10" s="134"/>
      <c r="H10" s="120"/>
      <c r="I10" s="120"/>
      <c r="J10" s="120"/>
      <c r="K10" s="120"/>
      <c r="M10" s="100" t="s">
        <v>79</v>
      </c>
      <c r="O10" s="135"/>
      <c r="Q10" s="122"/>
      <c r="AA10"/>
      <c r="AB10"/>
      <c r="AC10"/>
      <c r="BB10"/>
      <c r="BC10"/>
      <c r="BD10"/>
      <c r="BE10"/>
      <c r="BF10"/>
      <c r="BG10"/>
    </row>
    <row r="11" spans="1:59">
      <c r="A11" s="123">
        <v>2</v>
      </c>
      <c r="B11" s="124" t="s">
        <v>80</v>
      </c>
      <c r="C11" s="125" t="s">
        <v>81</v>
      </c>
      <c r="D11" s="126" t="s">
        <v>77</v>
      </c>
      <c r="E11" s="127">
        <v>236.67</v>
      </c>
      <c r="F11" s="145">
        <v>0</v>
      </c>
      <c r="G11" s="128">
        <f>E11*F11</f>
        <v>0</v>
      </c>
      <c r="H11" s="129">
        <v>0</v>
      </c>
      <c r="I11" s="129">
        <f>E11*H11</f>
        <v>0</v>
      </c>
      <c r="J11" s="129">
        <v>0</v>
      </c>
      <c r="K11" s="129">
        <f>E11*J11</f>
        <v>0</v>
      </c>
      <c r="M11"/>
      <c r="O11"/>
      <c r="Q11" s="122">
        <v>2</v>
      </c>
      <c r="AA11" s="100">
        <v>12</v>
      </c>
      <c r="AB11" s="100">
        <v>0</v>
      </c>
      <c r="AC11" s="100">
        <v>2</v>
      </c>
      <c r="BB11" s="100">
        <v>1</v>
      </c>
      <c r="BC11" s="100">
        <f>IF(BB11=1,G11,0)</f>
        <v>0</v>
      </c>
      <c r="BD11" s="100">
        <f>IF(BB11=2,G11,0)</f>
        <v>0</v>
      </c>
      <c r="BE11" s="100">
        <f>IF(BB11=3,G11,0)</f>
        <v>0</v>
      </c>
      <c r="BF11" s="100">
        <f>IF(BB11=4,G11,0)</f>
        <v>0</v>
      </c>
      <c r="BG11" s="100">
        <f>IF(BB11=5,G11,0)</f>
        <v>0</v>
      </c>
    </row>
    <row r="12" spans="1:59" ht="12.75" customHeight="1">
      <c r="A12" s="130"/>
      <c r="B12" s="131"/>
      <c r="C12" s="157" t="s">
        <v>82</v>
      </c>
      <c r="D12" s="157"/>
      <c r="E12" s="132">
        <v>0</v>
      </c>
      <c r="F12" s="133"/>
      <c r="G12" s="134"/>
      <c r="H12" s="120"/>
      <c r="I12" s="120"/>
      <c r="J12" s="120"/>
      <c r="K12" s="120"/>
      <c r="M12" s="100" t="s">
        <v>82</v>
      </c>
      <c r="O12" s="135"/>
      <c r="Q12" s="122"/>
      <c r="AA12"/>
      <c r="AB12"/>
      <c r="AC12"/>
      <c r="BB12"/>
      <c r="BC12"/>
      <c r="BD12"/>
      <c r="BE12"/>
      <c r="BF12"/>
      <c r="BG12"/>
    </row>
    <row r="13" spans="1:59" ht="12.75" customHeight="1">
      <c r="A13" s="130"/>
      <c r="B13" s="131"/>
      <c r="C13" s="157" t="s">
        <v>83</v>
      </c>
      <c r="D13" s="157"/>
      <c r="E13" s="132">
        <v>0</v>
      </c>
      <c r="F13" s="133"/>
      <c r="G13" s="134"/>
      <c r="H13" s="120"/>
      <c r="I13" s="120"/>
      <c r="J13" s="120"/>
      <c r="K13" s="120"/>
      <c r="M13" s="100" t="s">
        <v>83</v>
      </c>
      <c r="O13" s="135"/>
      <c r="Q13" s="122"/>
      <c r="AA13"/>
      <c r="AB13"/>
      <c r="AC13"/>
      <c r="BB13"/>
      <c r="BC13"/>
      <c r="BD13"/>
      <c r="BE13"/>
      <c r="BF13"/>
      <c r="BG13"/>
    </row>
    <row r="14" spans="1:59" ht="12.75" customHeight="1">
      <c r="A14" s="130"/>
      <c r="B14" s="131"/>
      <c r="C14" s="157" t="s">
        <v>84</v>
      </c>
      <c r="D14" s="157"/>
      <c r="E14" s="132">
        <v>0</v>
      </c>
      <c r="F14" s="133"/>
      <c r="G14" s="134"/>
      <c r="H14" s="120"/>
      <c r="I14" s="120"/>
      <c r="J14" s="120"/>
      <c r="K14" s="120"/>
      <c r="M14" s="100" t="s">
        <v>84</v>
      </c>
      <c r="O14" s="135"/>
      <c r="Q14" s="122"/>
      <c r="AA14"/>
      <c r="AB14"/>
      <c r="AC14"/>
      <c r="BB14"/>
      <c r="BC14"/>
      <c r="BD14"/>
      <c r="BE14"/>
      <c r="BF14"/>
      <c r="BG14"/>
    </row>
    <row r="15" spans="1:59" ht="12.75" customHeight="1">
      <c r="A15" s="130"/>
      <c r="B15" s="131"/>
      <c r="C15" s="157" t="s">
        <v>85</v>
      </c>
      <c r="D15" s="157"/>
      <c r="E15" s="132">
        <v>127.52</v>
      </c>
      <c r="F15" s="133"/>
      <c r="G15" s="134"/>
      <c r="H15" s="120"/>
      <c r="I15" s="120"/>
      <c r="J15" s="120"/>
      <c r="K15" s="120"/>
      <c r="M15" s="100" t="s">
        <v>85</v>
      </c>
      <c r="O15" s="135"/>
      <c r="Q15" s="122"/>
      <c r="AA15"/>
      <c r="AB15"/>
      <c r="AC15"/>
      <c r="BB15"/>
      <c r="BC15"/>
      <c r="BD15"/>
      <c r="BE15"/>
      <c r="BF15"/>
      <c r="BG15"/>
    </row>
    <row r="16" spans="1:59" ht="12.75" customHeight="1">
      <c r="A16" s="130"/>
      <c r="B16" s="131"/>
      <c r="C16" s="157" t="s">
        <v>86</v>
      </c>
      <c r="D16" s="157"/>
      <c r="E16" s="132">
        <v>0</v>
      </c>
      <c r="F16" s="133"/>
      <c r="G16" s="134"/>
      <c r="H16" s="120"/>
      <c r="I16" s="120"/>
      <c r="J16" s="120"/>
      <c r="K16" s="120"/>
      <c r="M16" s="100" t="s">
        <v>86</v>
      </c>
      <c r="O16" s="135"/>
      <c r="Q16" s="122"/>
      <c r="AA16"/>
      <c r="AB16"/>
      <c r="AC16"/>
      <c r="BB16"/>
      <c r="BC16"/>
      <c r="BD16"/>
      <c r="BE16"/>
      <c r="BF16"/>
      <c r="BG16"/>
    </row>
    <row r="17" spans="1:59" ht="12.75" customHeight="1">
      <c r="A17" s="130"/>
      <c r="B17" s="131"/>
      <c r="C17" s="157" t="s">
        <v>87</v>
      </c>
      <c r="D17" s="157"/>
      <c r="E17" s="132">
        <v>88.65</v>
      </c>
      <c r="F17" s="133"/>
      <c r="G17" s="134"/>
      <c r="H17" s="120"/>
      <c r="I17" s="120"/>
      <c r="J17" s="120"/>
      <c r="K17" s="120"/>
      <c r="M17" s="100" t="s">
        <v>87</v>
      </c>
      <c r="O17" s="135"/>
      <c r="Q17" s="122"/>
      <c r="AA17"/>
      <c r="AB17"/>
      <c r="AC17"/>
      <c r="BB17"/>
      <c r="BC17"/>
      <c r="BD17"/>
      <c r="BE17"/>
      <c r="BF17"/>
      <c r="BG17"/>
    </row>
    <row r="18" spans="1:59" ht="12.75" customHeight="1">
      <c r="A18" s="130"/>
      <c r="B18" s="131"/>
      <c r="C18" s="157" t="s">
        <v>88</v>
      </c>
      <c r="D18" s="157"/>
      <c r="E18" s="132">
        <v>20.5</v>
      </c>
      <c r="F18" s="133"/>
      <c r="G18" s="134"/>
      <c r="H18" s="120"/>
      <c r="I18" s="120"/>
      <c r="J18" s="120"/>
      <c r="K18" s="120"/>
      <c r="M18" s="100" t="s">
        <v>88</v>
      </c>
      <c r="O18" s="135"/>
      <c r="Q18" s="122"/>
      <c r="AA18"/>
      <c r="AB18"/>
      <c r="AC18"/>
      <c r="BB18"/>
      <c r="BC18"/>
      <c r="BD18"/>
      <c r="BE18"/>
      <c r="BF18"/>
      <c r="BG18"/>
    </row>
    <row r="19" spans="1:59" ht="25.5">
      <c r="A19" s="123">
        <v>3</v>
      </c>
      <c r="B19" s="124" t="s">
        <v>89</v>
      </c>
      <c r="C19" s="125" t="s">
        <v>90</v>
      </c>
      <c r="D19" s="126" t="s">
        <v>77</v>
      </c>
      <c r="E19" s="127">
        <v>47.334000000000003</v>
      </c>
      <c r="F19" s="145">
        <v>0</v>
      </c>
      <c r="G19" s="128">
        <f>E19*F19</f>
        <v>0</v>
      </c>
      <c r="H19" s="129">
        <v>0</v>
      </c>
      <c r="I19" s="129">
        <f>E19*H19</f>
        <v>0</v>
      </c>
      <c r="J19" s="129">
        <v>0</v>
      </c>
      <c r="K19" s="129">
        <f>E19*J19</f>
        <v>0</v>
      </c>
      <c r="M19"/>
      <c r="O19"/>
      <c r="Q19" s="122">
        <v>2</v>
      </c>
      <c r="AA19" s="100">
        <v>12</v>
      </c>
      <c r="AB19" s="100">
        <v>0</v>
      </c>
      <c r="AC19" s="100">
        <v>3</v>
      </c>
      <c r="BB19" s="100">
        <v>1</v>
      </c>
      <c r="BC19" s="100">
        <f>IF(BB19=1,G19,0)</f>
        <v>0</v>
      </c>
      <c r="BD19" s="100">
        <f>IF(BB19=2,G19,0)</f>
        <v>0</v>
      </c>
      <c r="BE19" s="100">
        <f>IF(BB19=3,G19,0)</f>
        <v>0</v>
      </c>
      <c r="BF19" s="100">
        <f>IF(BB19=4,G19,0)</f>
        <v>0</v>
      </c>
      <c r="BG19" s="100">
        <f>IF(BB19=5,G19,0)</f>
        <v>0</v>
      </c>
    </row>
    <row r="20" spans="1:59" ht="12.75" customHeight="1">
      <c r="A20" s="130"/>
      <c r="B20" s="131"/>
      <c r="C20" s="157" t="s">
        <v>91</v>
      </c>
      <c r="D20" s="157"/>
      <c r="E20" s="132">
        <v>47.334000000000003</v>
      </c>
      <c r="F20" s="133"/>
      <c r="G20" s="134"/>
      <c r="H20" s="120"/>
      <c r="I20" s="120"/>
      <c r="J20" s="120"/>
      <c r="K20" s="120"/>
      <c r="M20" s="100" t="s">
        <v>91</v>
      </c>
      <c r="O20" s="135"/>
      <c r="Q20" s="122"/>
      <c r="AA20"/>
      <c r="AB20"/>
      <c r="AC20"/>
      <c r="BB20"/>
      <c r="BC20"/>
      <c r="BD20"/>
      <c r="BE20"/>
      <c r="BF20"/>
      <c r="BG20"/>
    </row>
    <row r="21" spans="1:59">
      <c r="A21" s="130"/>
      <c r="B21" s="131"/>
      <c r="C21" s="157"/>
      <c r="D21" s="157"/>
      <c r="E21" s="132">
        <v>0</v>
      </c>
      <c r="F21" s="133"/>
      <c r="G21" s="134"/>
      <c r="H21" s="120"/>
      <c r="I21" s="120"/>
      <c r="J21" s="120"/>
      <c r="K21" s="120"/>
      <c r="M21"/>
      <c r="O21" s="135"/>
      <c r="Q21" s="122"/>
      <c r="AA21"/>
      <c r="AB21"/>
      <c r="AC21"/>
      <c r="BB21"/>
      <c r="BC21"/>
      <c r="BD21"/>
      <c r="BE21"/>
      <c r="BF21"/>
      <c r="BG21"/>
    </row>
    <row r="22" spans="1:59">
      <c r="A22" s="130"/>
      <c r="B22" s="131"/>
      <c r="C22" s="157"/>
      <c r="D22" s="157"/>
      <c r="E22" s="132">
        <v>0</v>
      </c>
      <c r="F22" s="133"/>
      <c r="G22" s="134"/>
      <c r="H22" s="120"/>
      <c r="I22" s="120"/>
      <c r="J22" s="120"/>
      <c r="K22" s="120"/>
      <c r="M22"/>
      <c r="O22" s="135"/>
      <c r="Q22" s="122"/>
      <c r="AA22"/>
      <c r="AB22"/>
      <c r="AC22"/>
      <c r="BB22"/>
      <c r="BC22"/>
      <c r="BD22"/>
      <c r="BE22"/>
      <c r="BF22"/>
      <c r="BG22"/>
    </row>
    <row r="23" spans="1:59">
      <c r="A23" s="130"/>
      <c r="B23" s="131"/>
      <c r="C23" s="157"/>
      <c r="D23" s="157"/>
      <c r="E23" s="132">
        <v>0</v>
      </c>
      <c r="F23" s="133"/>
      <c r="G23" s="134"/>
      <c r="H23" s="120"/>
      <c r="I23" s="120"/>
      <c r="J23" s="120"/>
      <c r="K23" s="120"/>
      <c r="M23"/>
      <c r="O23" s="135"/>
      <c r="Q23" s="122"/>
      <c r="AA23"/>
      <c r="AB23"/>
      <c r="AC23"/>
      <c r="BB23"/>
      <c r="BC23"/>
      <c r="BD23"/>
      <c r="BE23"/>
      <c r="BF23"/>
      <c r="BG23"/>
    </row>
    <row r="24" spans="1:59">
      <c r="A24" s="123">
        <v>4</v>
      </c>
      <c r="B24" s="124" t="s">
        <v>92</v>
      </c>
      <c r="C24" s="125" t="s">
        <v>93</v>
      </c>
      <c r="D24" s="126" t="s">
        <v>77</v>
      </c>
      <c r="E24" s="127">
        <v>31.88</v>
      </c>
      <c r="F24" s="145">
        <v>0</v>
      </c>
      <c r="G24" s="128">
        <f>E24*F24</f>
        <v>0</v>
      </c>
      <c r="H24" s="129">
        <v>0</v>
      </c>
      <c r="I24" s="129">
        <f>E24*H24</f>
        <v>0</v>
      </c>
      <c r="J24" s="129">
        <v>0</v>
      </c>
      <c r="K24" s="129">
        <f>E24*J24</f>
        <v>0</v>
      </c>
      <c r="M24"/>
      <c r="O24"/>
      <c r="Q24" s="122">
        <v>2</v>
      </c>
      <c r="AA24" s="100">
        <v>12</v>
      </c>
      <c r="AB24" s="100">
        <v>0</v>
      </c>
      <c r="AC24" s="100">
        <v>4</v>
      </c>
      <c r="BB24" s="100">
        <v>1</v>
      </c>
      <c r="BC24" s="100">
        <f>IF(BB24=1,G24,0)</f>
        <v>0</v>
      </c>
      <c r="BD24" s="100">
        <f>IF(BB24=2,G24,0)</f>
        <v>0</v>
      </c>
      <c r="BE24" s="100">
        <f>IF(BB24=3,G24,0)</f>
        <v>0</v>
      </c>
      <c r="BF24" s="100">
        <f>IF(BB24=4,G24,0)</f>
        <v>0</v>
      </c>
      <c r="BG24" s="100">
        <f>IF(BB24=5,G24,0)</f>
        <v>0</v>
      </c>
    </row>
    <row r="25" spans="1:59" ht="12.75" customHeight="1">
      <c r="A25" s="130"/>
      <c r="B25" s="131"/>
      <c r="C25" s="157" t="s">
        <v>94</v>
      </c>
      <c r="D25" s="157"/>
      <c r="E25" s="132">
        <v>0</v>
      </c>
      <c r="F25" s="133"/>
      <c r="G25" s="134"/>
      <c r="H25" s="120"/>
      <c r="I25" s="120"/>
      <c r="J25" s="120"/>
      <c r="K25" s="120"/>
      <c r="M25" s="100" t="s">
        <v>94</v>
      </c>
      <c r="O25" s="135"/>
      <c r="Q25" s="122"/>
      <c r="AA25"/>
      <c r="AB25"/>
      <c r="AC25"/>
      <c r="BB25"/>
      <c r="BC25"/>
      <c r="BD25"/>
      <c r="BE25"/>
      <c r="BF25"/>
      <c r="BG25"/>
    </row>
    <row r="26" spans="1:59" ht="12.75" customHeight="1">
      <c r="A26" s="130"/>
      <c r="B26" s="131"/>
      <c r="C26" s="157" t="s">
        <v>95</v>
      </c>
      <c r="D26" s="157"/>
      <c r="E26" s="132">
        <v>0</v>
      </c>
      <c r="F26" s="133"/>
      <c r="G26" s="134"/>
      <c r="H26" s="120"/>
      <c r="I26" s="120"/>
      <c r="J26" s="120"/>
      <c r="K26" s="120"/>
      <c r="M26" s="100" t="s">
        <v>95</v>
      </c>
      <c r="O26" s="135"/>
      <c r="Q26" s="122"/>
      <c r="AA26"/>
      <c r="AB26"/>
      <c r="AC26"/>
      <c r="BB26"/>
      <c r="BC26"/>
      <c r="BD26"/>
      <c r="BE26"/>
      <c r="BF26"/>
      <c r="BG26"/>
    </row>
    <row r="27" spans="1:59" ht="12.75" customHeight="1">
      <c r="A27" s="130"/>
      <c r="B27" s="131"/>
      <c r="C27" s="157" t="s">
        <v>96</v>
      </c>
      <c r="D27" s="157"/>
      <c r="E27" s="132">
        <v>31.88</v>
      </c>
      <c r="F27" s="133"/>
      <c r="G27" s="134"/>
      <c r="H27" s="120"/>
      <c r="I27" s="120"/>
      <c r="J27" s="120"/>
      <c r="K27" s="120"/>
      <c r="M27" s="100" t="s">
        <v>96</v>
      </c>
      <c r="O27" s="135"/>
      <c r="Q27" s="122"/>
      <c r="AA27"/>
      <c r="AB27"/>
      <c r="AC27"/>
      <c r="BB27"/>
      <c r="BC27"/>
      <c r="BD27"/>
      <c r="BE27"/>
      <c r="BF27"/>
      <c r="BG27"/>
    </row>
    <row r="28" spans="1:59" ht="25.5">
      <c r="A28" s="123">
        <v>5</v>
      </c>
      <c r="B28" s="124" t="s">
        <v>97</v>
      </c>
      <c r="C28" s="125" t="s">
        <v>98</v>
      </c>
      <c r="D28" s="126" t="s">
        <v>77</v>
      </c>
      <c r="E28" s="127">
        <v>6.3760000000000003</v>
      </c>
      <c r="F28" s="145">
        <v>0</v>
      </c>
      <c r="G28" s="128">
        <f>E28*F28</f>
        <v>0</v>
      </c>
      <c r="H28" s="129">
        <v>0</v>
      </c>
      <c r="I28" s="129">
        <f>E28*H28</f>
        <v>0</v>
      </c>
      <c r="J28" s="129">
        <v>0</v>
      </c>
      <c r="K28" s="129">
        <f>E28*J28</f>
        <v>0</v>
      </c>
      <c r="M28"/>
      <c r="O28"/>
      <c r="Q28" s="122">
        <v>2</v>
      </c>
      <c r="AA28" s="100">
        <v>12</v>
      </c>
      <c r="AB28" s="100">
        <v>0</v>
      </c>
      <c r="AC28" s="100">
        <v>5</v>
      </c>
      <c r="BB28" s="100">
        <v>1</v>
      </c>
      <c r="BC28" s="100">
        <f>IF(BB28=1,G28,0)</f>
        <v>0</v>
      </c>
      <c r="BD28" s="100">
        <f>IF(BB28=2,G28,0)</f>
        <v>0</v>
      </c>
      <c r="BE28" s="100">
        <f>IF(BB28=3,G28,0)</f>
        <v>0</v>
      </c>
      <c r="BF28" s="100">
        <f>IF(BB28=4,G28,0)</f>
        <v>0</v>
      </c>
      <c r="BG28" s="100">
        <f>IF(BB28=5,G28,0)</f>
        <v>0</v>
      </c>
    </row>
    <row r="29" spans="1:59" ht="12.75" customHeight="1">
      <c r="A29" s="130"/>
      <c r="B29" s="131"/>
      <c r="C29" s="157" t="s">
        <v>99</v>
      </c>
      <c r="D29" s="157"/>
      <c r="E29" s="132">
        <v>6.3760000000000003</v>
      </c>
      <c r="F29" s="133"/>
      <c r="G29" s="134"/>
      <c r="H29" s="120"/>
      <c r="I29" s="120"/>
      <c r="J29" s="120"/>
      <c r="K29" s="120"/>
      <c r="M29" s="100" t="s">
        <v>99</v>
      </c>
      <c r="O29" s="135"/>
      <c r="Q29" s="122"/>
      <c r="AA29"/>
      <c r="AB29"/>
      <c r="AC29"/>
      <c r="BB29"/>
      <c r="BC29"/>
      <c r="BD29"/>
      <c r="BE29"/>
      <c r="BF29"/>
      <c r="BG29"/>
    </row>
    <row r="30" spans="1:59" ht="25.5">
      <c r="A30" s="123">
        <v>6</v>
      </c>
      <c r="B30" s="124" t="s">
        <v>100</v>
      </c>
      <c r="C30" s="125" t="s">
        <v>101</v>
      </c>
      <c r="D30" s="126" t="s">
        <v>77</v>
      </c>
      <c r="E30" s="127">
        <v>52.92</v>
      </c>
      <c r="F30" s="145">
        <v>0</v>
      </c>
      <c r="G30" s="128">
        <f>E30*F30</f>
        <v>0</v>
      </c>
      <c r="H30" s="129">
        <v>0</v>
      </c>
      <c r="I30" s="129">
        <f>E30*H30</f>
        <v>0</v>
      </c>
      <c r="J30" s="129">
        <v>0</v>
      </c>
      <c r="K30" s="129">
        <f>E30*J30</f>
        <v>0</v>
      </c>
      <c r="M30"/>
      <c r="O30"/>
      <c r="Q30" s="122">
        <v>2</v>
      </c>
      <c r="AA30" s="100">
        <v>12</v>
      </c>
      <c r="AB30" s="100">
        <v>0</v>
      </c>
      <c r="AC30" s="100">
        <v>6</v>
      </c>
      <c r="BB30" s="100">
        <v>1</v>
      </c>
      <c r="BC30" s="100">
        <f>IF(BB30=1,G30,0)</f>
        <v>0</v>
      </c>
      <c r="BD30" s="100">
        <f>IF(BB30=2,G30,0)</f>
        <v>0</v>
      </c>
      <c r="BE30" s="100">
        <f>IF(BB30=3,G30,0)</f>
        <v>0</v>
      </c>
      <c r="BF30" s="100">
        <f>IF(BB30=4,G30,0)</f>
        <v>0</v>
      </c>
      <c r="BG30" s="100">
        <f>IF(BB30=5,G30,0)</f>
        <v>0</v>
      </c>
    </row>
    <row r="31" spans="1:59" ht="12.75" customHeight="1">
      <c r="A31" s="130"/>
      <c r="B31" s="131"/>
      <c r="C31" s="157" t="s">
        <v>82</v>
      </c>
      <c r="D31" s="157"/>
      <c r="E31" s="132">
        <v>0</v>
      </c>
      <c r="F31" s="133"/>
      <c r="G31" s="134"/>
      <c r="H31" s="120"/>
      <c r="I31" s="120"/>
      <c r="J31" s="120"/>
      <c r="K31" s="120"/>
      <c r="M31" s="100" t="s">
        <v>82</v>
      </c>
      <c r="O31" s="135"/>
      <c r="Q31" s="122"/>
      <c r="AA31"/>
      <c r="AB31"/>
      <c r="AC31"/>
      <c r="BB31"/>
      <c r="BC31"/>
      <c r="BD31"/>
      <c r="BE31"/>
      <c r="BF31"/>
      <c r="BG31"/>
    </row>
    <row r="32" spans="1:59" ht="12.75" customHeight="1">
      <c r="A32" s="130"/>
      <c r="B32" s="131"/>
      <c r="C32" s="157" t="s">
        <v>102</v>
      </c>
      <c r="D32" s="157"/>
      <c r="E32" s="132">
        <v>0</v>
      </c>
      <c r="F32" s="133"/>
      <c r="G32" s="134"/>
      <c r="H32" s="120"/>
      <c r="I32" s="120"/>
      <c r="J32" s="120"/>
      <c r="K32" s="120"/>
      <c r="M32" s="100" t="s">
        <v>102</v>
      </c>
      <c r="O32" s="135"/>
      <c r="Q32" s="122"/>
      <c r="AA32"/>
      <c r="AB32"/>
      <c r="AC32"/>
      <c r="BB32"/>
      <c r="BC32"/>
      <c r="BD32"/>
      <c r="BE32"/>
      <c r="BF32"/>
      <c r="BG32"/>
    </row>
    <row r="33" spans="1:59" ht="12.75" customHeight="1">
      <c r="A33" s="130"/>
      <c r="B33" s="131"/>
      <c r="C33" s="157" t="s">
        <v>103</v>
      </c>
      <c r="D33" s="157"/>
      <c r="E33" s="132">
        <v>25.8</v>
      </c>
      <c r="F33" s="133"/>
      <c r="G33" s="134"/>
      <c r="H33" s="120"/>
      <c r="I33" s="120"/>
      <c r="J33" s="120"/>
      <c r="K33" s="120"/>
      <c r="M33" s="100" t="s">
        <v>103</v>
      </c>
      <c r="O33" s="135"/>
      <c r="Q33" s="122"/>
      <c r="AA33"/>
      <c r="AB33"/>
      <c r="AC33"/>
      <c r="BB33"/>
      <c r="BC33"/>
      <c r="BD33"/>
      <c r="BE33"/>
      <c r="BF33"/>
      <c r="BG33"/>
    </row>
    <row r="34" spans="1:59" ht="12.75" customHeight="1">
      <c r="A34" s="130"/>
      <c r="B34" s="131"/>
      <c r="C34" s="157" t="s">
        <v>104</v>
      </c>
      <c r="D34" s="157"/>
      <c r="E34" s="132">
        <v>25.8</v>
      </c>
      <c r="F34" s="133"/>
      <c r="G34" s="134"/>
      <c r="H34" s="120"/>
      <c r="I34" s="120"/>
      <c r="J34" s="120"/>
      <c r="K34" s="120"/>
      <c r="M34" s="100" t="s">
        <v>104</v>
      </c>
      <c r="O34" s="135"/>
      <c r="Q34" s="122"/>
      <c r="AA34"/>
      <c r="AB34"/>
      <c r="AC34"/>
      <c r="BB34"/>
      <c r="BC34"/>
      <c r="BD34"/>
      <c r="BE34"/>
      <c r="BF34"/>
      <c r="BG34"/>
    </row>
    <row r="35" spans="1:59" ht="12.75" customHeight="1">
      <c r="A35" s="130"/>
      <c r="B35" s="131"/>
      <c r="C35" s="157" t="s">
        <v>105</v>
      </c>
      <c r="D35" s="157"/>
      <c r="E35" s="132">
        <v>1.32</v>
      </c>
      <c r="F35" s="133"/>
      <c r="G35" s="134"/>
      <c r="H35" s="120"/>
      <c r="I35" s="120"/>
      <c r="J35" s="120"/>
      <c r="K35" s="120"/>
      <c r="M35" s="100" t="s">
        <v>105</v>
      </c>
      <c r="O35" s="135"/>
      <c r="Q35" s="122"/>
      <c r="AA35"/>
      <c r="AB35"/>
      <c r="AC35"/>
      <c r="BB35"/>
      <c r="BC35"/>
      <c r="BD35"/>
      <c r="BE35"/>
      <c r="BF35"/>
      <c r="BG35"/>
    </row>
    <row r="36" spans="1:59">
      <c r="A36" s="123">
        <v>7</v>
      </c>
      <c r="B36" s="124" t="s">
        <v>106</v>
      </c>
      <c r="C36" s="125" t="s">
        <v>107</v>
      </c>
      <c r="D36" s="126" t="s">
        <v>77</v>
      </c>
      <c r="E36" s="127">
        <v>6.0720000000000001</v>
      </c>
      <c r="F36" s="145">
        <v>0</v>
      </c>
      <c r="G36" s="128">
        <f>E36*F36</f>
        <v>0</v>
      </c>
      <c r="H36" s="129">
        <v>0</v>
      </c>
      <c r="I36" s="129">
        <f>E36*H36</f>
        <v>0</v>
      </c>
      <c r="J36" s="129">
        <v>0</v>
      </c>
      <c r="K36" s="129">
        <f>E36*J36</f>
        <v>0</v>
      </c>
      <c r="M36"/>
      <c r="O36"/>
      <c r="Q36" s="122">
        <v>2</v>
      </c>
      <c r="AA36" s="100">
        <v>12</v>
      </c>
      <c r="AB36" s="100">
        <v>0</v>
      </c>
      <c r="AC36" s="100">
        <v>7</v>
      </c>
      <c r="BB36" s="100">
        <v>1</v>
      </c>
      <c r="BC36" s="100">
        <f>IF(BB36=1,G36,0)</f>
        <v>0</v>
      </c>
      <c r="BD36" s="100">
        <f>IF(BB36=2,G36,0)</f>
        <v>0</v>
      </c>
      <c r="BE36" s="100">
        <f>IF(BB36=3,G36,0)</f>
        <v>0</v>
      </c>
      <c r="BF36" s="100">
        <f>IF(BB36=4,G36,0)</f>
        <v>0</v>
      </c>
      <c r="BG36" s="100">
        <f>IF(BB36=5,G36,0)</f>
        <v>0</v>
      </c>
    </row>
    <row r="37" spans="1:59" ht="12.75" customHeight="1">
      <c r="A37" s="130"/>
      <c r="B37" s="131"/>
      <c r="C37" s="157" t="s">
        <v>108</v>
      </c>
      <c r="D37" s="157"/>
      <c r="E37" s="132">
        <v>0</v>
      </c>
      <c r="F37" s="133"/>
      <c r="G37" s="134"/>
      <c r="H37" s="120"/>
      <c r="I37" s="120"/>
      <c r="J37" s="120"/>
      <c r="K37" s="120"/>
      <c r="M37" s="100" t="s">
        <v>108</v>
      </c>
      <c r="O37" s="135"/>
      <c r="Q37" s="122"/>
      <c r="AA37"/>
      <c r="AB37"/>
      <c r="AC37"/>
      <c r="BB37"/>
      <c r="BC37"/>
      <c r="BD37"/>
      <c r="BE37"/>
      <c r="BF37"/>
      <c r="BG37"/>
    </row>
    <row r="38" spans="1:59" ht="12.75" customHeight="1">
      <c r="A38" s="130"/>
      <c r="B38" s="131"/>
      <c r="C38" s="157" t="s">
        <v>109</v>
      </c>
      <c r="D38" s="157"/>
      <c r="E38" s="132">
        <v>6.0720000000000001</v>
      </c>
      <c r="F38" s="133"/>
      <c r="G38" s="134"/>
      <c r="H38" s="120"/>
      <c r="I38" s="120"/>
      <c r="J38" s="120"/>
      <c r="K38" s="120"/>
      <c r="M38" s="100" t="s">
        <v>109</v>
      </c>
      <c r="O38" s="135"/>
      <c r="Q38" s="122"/>
      <c r="AA38"/>
      <c r="AB38"/>
      <c r="AC38"/>
      <c r="BB38"/>
      <c r="BC38"/>
      <c r="BD38"/>
      <c r="BE38"/>
      <c r="BF38"/>
      <c r="BG38"/>
    </row>
    <row r="39" spans="1:59" ht="25.5">
      <c r="A39" s="123">
        <v>8</v>
      </c>
      <c r="B39" s="124" t="s">
        <v>110</v>
      </c>
      <c r="C39" s="125" t="s">
        <v>111</v>
      </c>
      <c r="D39" s="126" t="s">
        <v>77</v>
      </c>
      <c r="E39" s="127">
        <v>391.77</v>
      </c>
      <c r="F39" s="145">
        <v>0</v>
      </c>
      <c r="G39" s="128">
        <f>E39*F39</f>
        <v>0</v>
      </c>
      <c r="H39" s="129">
        <v>0</v>
      </c>
      <c r="I39" s="129">
        <f>E39*H39</f>
        <v>0</v>
      </c>
      <c r="J39" s="129">
        <v>0</v>
      </c>
      <c r="K39" s="129">
        <f>E39*J39</f>
        <v>0</v>
      </c>
      <c r="M39"/>
      <c r="O39"/>
      <c r="Q39" s="122">
        <v>2</v>
      </c>
      <c r="AA39" s="100">
        <v>12</v>
      </c>
      <c r="AB39" s="100">
        <v>0</v>
      </c>
      <c r="AC39" s="100">
        <v>8</v>
      </c>
      <c r="BB39" s="100">
        <v>1</v>
      </c>
      <c r="BC39" s="100">
        <f>IF(BB39=1,G39,0)</f>
        <v>0</v>
      </c>
      <c r="BD39" s="100">
        <f>IF(BB39=2,G39,0)</f>
        <v>0</v>
      </c>
      <c r="BE39" s="100">
        <f>IF(BB39=3,G39,0)</f>
        <v>0</v>
      </c>
      <c r="BF39" s="100">
        <f>IF(BB39=4,G39,0)</f>
        <v>0</v>
      </c>
      <c r="BG39" s="100">
        <f>IF(BB39=5,G39,0)</f>
        <v>0</v>
      </c>
    </row>
    <row r="40" spans="1:59" ht="12.75" customHeight="1">
      <c r="A40" s="130"/>
      <c r="B40" s="131"/>
      <c r="C40" s="157" t="s">
        <v>112</v>
      </c>
      <c r="D40" s="157"/>
      <c r="E40" s="132">
        <v>0</v>
      </c>
      <c r="F40" s="133"/>
      <c r="G40" s="134"/>
      <c r="H40" s="120"/>
      <c r="I40" s="120"/>
      <c r="J40" s="120"/>
      <c r="K40" s="120"/>
      <c r="M40" s="100" t="s">
        <v>112</v>
      </c>
      <c r="O40" s="135"/>
      <c r="Q40" s="122"/>
      <c r="AA40"/>
      <c r="AB40"/>
      <c r="AC40"/>
      <c r="BB40"/>
      <c r="BC40"/>
      <c r="BD40"/>
      <c r="BE40"/>
      <c r="BF40"/>
      <c r="BG40"/>
    </row>
    <row r="41" spans="1:59" ht="12.75" customHeight="1">
      <c r="A41" s="130"/>
      <c r="B41" s="131"/>
      <c r="C41" s="157" t="s">
        <v>113</v>
      </c>
      <c r="D41" s="157"/>
      <c r="E41" s="132">
        <v>368.07</v>
      </c>
      <c r="F41" s="133"/>
      <c r="G41" s="134"/>
      <c r="H41" s="120"/>
      <c r="I41" s="120"/>
      <c r="J41" s="120"/>
      <c r="K41" s="120"/>
      <c r="M41" s="100" t="s">
        <v>113</v>
      </c>
      <c r="O41" s="135"/>
      <c r="Q41" s="122"/>
      <c r="AA41"/>
      <c r="AB41"/>
      <c r="AC41"/>
      <c r="BB41"/>
      <c r="BC41"/>
      <c r="BD41"/>
      <c r="BE41"/>
      <c r="BF41"/>
      <c r="BG41"/>
    </row>
    <row r="42" spans="1:59" ht="12.75" customHeight="1">
      <c r="A42" s="130"/>
      <c r="B42" s="131"/>
      <c r="C42" s="157" t="s">
        <v>114</v>
      </c>
      <c r="D42" s="157"/>
      <c r="E42" s="132">
        <v>0</v>
      </c>
      <c r="F42" s="133"/>
      <c r="G42" s="134"/>
      <c r="H42" s="120"/>
      <c r="I42" s="120"/>
      <c r="J42" s="120"/>
      <c r="K42" s="120"/>
      <c r="M42" s="100" t="s">
        <v>114</v>
      </c>
      <c r="O42" s="135"/>
      <c r="Q42" s="122"/>
      <c r="AA42"/>
      <c r="AB42"/>
      <c r="AC42"/>
      <c r="BB42"/>
      <c r="BC42"/>
      <c r="BD42"/>
      <c r="BE42"/>
      <c r="BF42"/>
      <c r="BG42"/>
    </row>
    <row r="43" spans="1:59" ht="12.75" customHeight="1">
      <c r="A43" s="130"/>
      <c r="B43" s="131"/>
      <c r="C43" s="157" t="s">
        <v>115</v>
      </c>
      <c r="D43" s="157"/>
      <c r="E43" s="132">
        <v>23.7</v>
      </c>
      <c r="F43" s="133"/>
      <c r="G43" s="134"/>
      <c r="H43" s="120"/>
      <c r="I43" s="120"/>
      <c r="J43" s="120"/>
      <c r="K43" s="120"/>
      <c r="M43" s="100" t="s">
        <v>115</v>
      </c>
      <c r="O43" s="135"/>
      <c r="Q43" s="122"/>
      <c r="AA43"/>
      <c r="AB43"/>
      <c r="AC43"/>
      <c r="BB43"/>
      <c r="BC43"/>
      <c r="BD43"/>
      <c r="BE43"/>
      <c r="BF43"/>
      <c r="BG43"/>
    </row>
    <row r="44" spans="1:59">
      <c r="A44" s="123"/>
      <c r="B44" s="124"/>
      <c r="C44" s="125"/>
      <c r="D44" s="126"/>
      <c r="E44" s="127"/>
      <c r="F44" s="127"/>
      <c r="G44" s="128"/>
      <c r="H44" s="129"/>
      <c r="I44" s="129"/>
      <c r="J44" s="129"/>
      <c r="K44" s="129"/>
      <c r="M44"/>
      <c r="O44"/>
      <c r="Q44" s="122">
        <v>2</v>
      </c>
      <c r="AA44" s="100">
        <v>12</v>
      </c>
      <c r="AB44" s="100">
        <v>0</v>
      </c>
      <c r="AC44" s="100">
        <v>9</v>
      </c>
      <c r="BB44" s="100">
        <v>1</v>
      </c>
      <c r="BC44" s="100">
        <f>IF(BB44=1,G44,0)</f>
        <v>0</v>
      </c>
      <c r="BD44" s="100">
        <f>IF(BB44=2,G44,0)</f>
        <v>0</v>
      </c>
      <c r="BE44" s="100">
        <f>IF(BB44=3,G44,0)</f>
        <v>0</v>
      </c>
      <c r="BF44" s="100">
        <f>IF(BB44=4,G44,0)</f>
        <v>0</v>
      </c>
      <c r="BG44" s="100">
        <f>IF(BB44=5,G44,0)</f>
        <v>0</v>
      </c>
    </row>
    <row r="45" spans="1:59">
      <c r="A45" s="130"/>
      <c r="B45" s="131"/>
      <c r="C45" s="157"/>
      <c r="D45" s="157"/>
      <c r="E45" s="132"/>
      <c r="F45" s="133"/>
      <c r="G45" s="134"/>
      <c r="H45" s="120"/>
      <c r="I45" s="120"/>
      <c r="J45" s="120"/>
      <c r="K45" s="120"/>
      <c r="M45"/>
      <c r="O45" s="135"/>
      <c r="Q45" s="122"/>
      <c r="AA45"/>
      <c r="AB45"/>
      <c r="AC45"/>
      <c r="BB45"/>
      <c r="BC45"/>
      <c r="BD45"/>
      <c r="BE45"/>
      <c r="BF45"/>
      <c r="BG45"/>
    </row>
    <row r="46" spans="1:59">
      <c r="A46" s="123">
        <v>9</v>
      </c>
      <c r="B46" s="124" t="s">
        <v>116</v>
      </c>
      <c r="C46" s="125" t="s">
        <v>117</v>
      </c>
      <c r="D46" s="126" t="s">
        <v>118</v>
      </c>
      <c r="E46" s="127">
        <v>619.86599999999999</v>
      </c>
      <c r="F46" s="145">
        <v>0</v>
      </c>
      <c r="G46" s="128">
        <f>E46*F46</f>
        <v>0</v>
      </c>
      <c r="H46" s="129">
        <v>0</v>
      </c>
      <c r="I46" s="129">
        <f>E46*H46</f>
        <v>0</v>
      </c>
      <c r="J46" s="129">
        <v>0</v>
      </c>
      <c r="K46" s="129">
        <f>E46*J46</f>
        <v>0</v>
      </c>
      <c r="M46"/>
      <c r="O46"/>
      <c r="Q46" s="122">
        <v>2</v>
      </c>
      <c r="AA46" s="100">
        <v>12</v>
      </c>
      <c r="AB46" s="100">
        <v>1</v>
      </c>
      <c r="AC46" s="100">
        <v>10</v>
      </c>
      <c r="BB46" s="100">
        <v>1</v>
      </c>
      <c r="BC46" s="100">
        <f>IF(BB46=1,G46,0)</f>
        <v>0</v>
      </c>
      <c r="BD46" s="100">
        <f>IF(BB46=2,G46,0)</f>
        <v>0</v>
      </c>
      <c r="BE46" s="100">
        <f>IF(BB46=3,G46,0)</f>
        <v>0</v>
      </c>
      <c r="BF46" s="100">
        <f>IF(BB46=4,G46,0)</f>
        <v>0</v>
      </c>
      <c r="BG46" s="100">
        <f>IF(BB46=5,G46,0)</f>
        <v>0</v>
      </c>
    </row>
    <row r="47" spans="1:59" ht="12.75" customHeight="1">
      <c r="A47" s="130"/>
      <c r="B47" s="131"/>
      <c r="C47" s="157" t="s">
        <v>119</v>
      </c>
      <c r="D47" s="157"/>
      <c r="E47" s="132">
        <v>0</v>
      </c>
      <c r="F47" s="133"/>
      <c r="G47" s="134"/>
      <c r="H47" s="120"/>
      <c r="I47" s="120"/>
      <c r="J47" s="120"/>
      <c r="K47" s="120"/>
      <c r="M47" s="100" t="s">
        <v>119</v>
      </c>
      <c r="O47" s="135"/>
      <c r="Q47" s="122"/>
      <c r="AA47"/>
      <c r="AB47"/>
      <c r="AC47"/>
      <c r="BB47"/>
      <c r="BC47"/>
      <c r="BD47"/>
      <c r="BE47"/>
      <c r="BF47"/>
      <c r="BG47"/>
    </row>
    <row r="48" spans="1:59" ht="12.75" customHeight="1">
      <c r="A48" s="130"/>
      <c r="B48" s="131"/>
      <c r="C48" s="157" t="s">
        <v>120</v>
      </c>
      <c r="D48" s="157"/>
      <c r="E48" s="132">
        <v>662.52599999999995</v>
      </c>
      <c r="F48" s="133"/>
      <c r="G48" s="134"/>
      <c r="H48" s="120"/>
      <c r="I48" s="120"/>
      <c r="J48" s="120"/>
      <c r="K48" s="120"/>
      <c r="M48" s="100" t="s">
        <v>120</v>
      </c>
      <c r="O48" s="135"/>
      <c r="Q48" s="122"/>
      <c r="AA48"/>
      <c r="AB48"/>
      <c r="AC48"/>
      <c r="BB48"/>
      <c r="BC48"/>
      <c r="BD48"/>
      <c r="BE48"/>
      <c r="BF48"/>
      <c r="BG48"/>
    </row>
    <row r="49" spans="1:59" ht="12.75" customHeight="1">
      <c r="A49" s="130"/>
      <c r="B49" s="131"/>
      <c r="C49" s="157" t="s">
        <v>121</v>
      </c>
      <c r="D49" s="157"/>
      <c r="E49" s="132">
        <v>0</v>
      </c>
      <c r="F49" s="133"/>
      <c r="G49" s="134"/>
      <c r="H49" s="120"/>
      <c r="I49" s="120"/>
      <c r="J49" s="120"/>
      <c r="K49" s="120"/>
      <c r="M49" s="100" t="s">
        <v>121</v>
      </c>
      <c r="O49" s="135"/>
      <c r="Q49" s="122"/>
      <c r="AA49"/>
      <c r="AB49"/>
      <c r="AC49"/>
      <c r="BB49"/>
      <c r="BC49"/>
      <c r="BD49"/>
      <c r="BE49"/>
      <c r="BF49"/>
      <c r="BG49"/>
    </row>
    <row r="50" spans="1:59" ht="12.75" customHeight="1">
      <c r="A50" s="130"/>
      <c r="B50" s="131"/>
      <c r="C50" s="157" t="s">
        <v>122</v>
      </c>
      <c r="D50" s="157"/>
      <c r="E50" s="132">
        <v>-42.66</v>
      </c>
      <c r="F50" s="133"/>
      <c r="G50" s="134"/>
      <c r="H50" s="120"/>
      <c r="I50" s="120"/>
      <c r="J50" s="120"/>
      <c r="K50" s="120"/>
      <c r="M50" s="100" t="s">
        <v>122</v>
      </c>
      <c r="O50" s="135"/>
      <c r="Q50" s="122"/>
      <c r="AA50"/>
      <c r="AB50"/>
      <c r="AC50"/>
      <c r="BB50"/>
      <c r="BC50"/>
      <c r="BD50"/>
      <c r="BE50"/>
      <c r="BF50"/>
      <c r="BG50"/>
    </row>
    <row r="51" spans="1:59">
      <c r="A51" s="130"/>
      <c r="B51" s="131"/>
      <c r="C51" s="157"/>
      <c r="D51" s="157"/>
      <c r="E51" s="132">
        <v>0</v>
      </c>
      <c r="F51" s="133"/>
      <c r="G51" s="134"/>
      <c r="H51" s="120"/>
      <c r="I51" s="120"/>
      <c r="J51" s="120"/>
      <c r="K51" s="120"/>
      <c r="M51" s="136" t="s">
        <v>123</v>
      </c>
      <c r="O51" s="135"/>
      <c r="Q51" s="122"/>
      <c r="AA51"/>
      <c r="AB51"/>
      <c r="AC51"/>
      <c r="BB51"/>
      <c r="BC51"/>
      <c r="BD51"/>
      <c r="BE51"/>
      <c r="BF51"/>
      <c r="BG51"/>
    </row>
    <row r="52" spans="1:59">
      <c r="A52" s="130"/>
      <c r="B52" s="131"/>
      <c r="C52" s="157"/>
      <c r="D52" s="157"/>
      <c r="E52" s="132">
        <v>0</v>
      </c>
      <c r="F52" s="133"/>
      <c r="G52" s="134"/>
      <c r="H52" s="120"/>
      <c r="I52" s="120"/>
      <c r="J52" s="120"/>
      <c r="K52" s="120"/>
      <c r="M52"/>
      <c r="O52" s="135"/>
      <c r="Q52" s="122"/>
      <c r="AA52"/>
      <c r="AB52"/>
      <c r="AC52"/>
      <c r="BB52"/>
      <c r="BC52"/>
      <c r="BD52"/>
      <c r="BE52"/>
      <c r="BF52"/>
      <c r="BG52"/>
    </row>
    <row r="53" spans="1:59">
      <c r="A53" s="123">
        <v>10</v>
      </c>
      <c r="B53" s="124" t="s">
        <v>124</v>
      </c>
      <c r="C53" s="125" t="s">
        <v>125</v>
      </c>
      <c r="D53" s="126" t="s">
        <v>77</v>
      </c>
      <c r="E53" s="127">
        <v>23.7</v>
      </c>
      <c r="F53" s="145">
        <v>0</v>
      </c>
      <c r="G53" s="128">
        <f>E53*F53</f>
        <v>0</v>
      </c>
      <c r="H53" s="129">
        <v>0</v>
      </c>
      <c r="I53" s="129">
        <f>E53*H53</f>
        <v>0</v>
      </c>
      <c r="J53" s="129">
        <v>0</v>
      </c>
      <c r="K53" s="129">
        <f>E53*J53</f>
        <v>0</v>
      </c>
      <c r="M53"/>
      <c r="O53"/>
      <c r="Q53" s="122">
        <v>2</v>
      </c>
      <c r="AA53" s="100">
        <v>12</v>
      </c>
      <c r="AB53" s="100">
        <v>0</v>
      </c>
      <c r="AC53" s="100">
        <v>11</v>
      </c>
      <c r="BB53" s="100">
        <v>1</v>
      </c>
      <c r="BC53" s="100">
        <f>IF(BB53=1,G53,0)</f>
        <v>0</v>
      </c>
      <c r="BD53" s="100">
        <f>IF(BB53=2,G53,0)</f>
        <v>0</v>
      </c>
      <c r="BE53" s="100">
        <f>IF(BB53=3,G53,0)</f>
        <v>0</v>
      </c>
      <c r="BF53" s="100">
        <f>IF(BB53=4,G53,0)</f>
        <v>0</v>
      </c>
      <c r="BG53" s="100">
        <f>IF(BB53=5,G53,0)</f>
        <v>0</v>
      </c>
    </row>
    <row r="54" spans="1:59" ht="12.75" customHeight="1">
      <c r="A54" s="130"/>
      <c r="B54" s="131"/>
      <c r="C54" s="157" t="s">
        <v>126</v>
      </c>
      <c r="D54" s="157"/>
      <c r="E54" s="132">
        <v>0</v>
      </c>
      <c r="F54" s="133"/>
      <c r="G54" s="134"/>
      <c r="H54" s="120"/>
      <c r="I54" s="120"/>
      <c r="J54" s="120"/>
      <c r="K54" s="120"/>
      <c r="M54" s="100" t="s">
        <v>126</v>
      </c>
      <c r="O54" s="135"/>
      <c r="Q54" s="122"/>
      <c r="AA54"/>
      <c r="AB54"/>
      <c r="AC54"/>
      <c r="BB54"/>
      <c r="BC54"/>
      <c r="BD54"/>
      <c r="BE54"/>
      <c r="BF54"/>
      <c r="BG54"/>
    </row>
    <row r="55" spans="1:59" ht="12.75" customHeight="1">
      <c r="A55" s="130"/>
      <c r="B55" s="131"/>
      <c r="C55" s="157" t="s">
        <v>115</v>
      </c>
      <c r="D55" s="157"/>
      <c r="E55" s="132">
        <v>23.7</v>
      </c>
      <c r="F55" s="133"/>
      <c r="G55" s="134"/>
      <c r="H55" s="120"/>
      <c r="I55" s="120"/>
      <c r="J55" s="120"/>
      <c r="K55" s="120"/>
      <c r="M55" s="100" t="s">
        <v>115</v>
      </c>
      <c r="O55" s="135"/>
      <c r="Q55" s="122"/>
      <c r="AA55"/>
      <c r="AB55"/>
      <c r="AC55"/>
      <c r="BB55"/>
      <c r="BC55"/>
      <c r="BD55"/>
      <c r="BE55"/>
      <c r="BF55"/>
      <c r="BG55"/>
    </row>
    <row r="56" spans="1:59">
      <c r="A56" s="123">
        <v>11</v>
      </c>
      <c r="B56" s="124" t="s">
        <v>127</v>
      </c>
      <c r="C56" s="125" t="s">
        <v>128</v>
      </c>
      <c r="D56" s="126" t="s">
        <v>77</v>
      </c>
      <c r="E56" s="127">
        <v>9.1</v>
      </c>
      <c r="F56" s="145">
        <v>0</v>
      </c>
      <c r="G56" s="128">
        <f>E56*F56</f>
        <v>0</v>
      </c>
      <c r="H56" s="129">
        <v>0</v>
      </c>
      <c r="I56" s="129">
        <f>E56*H56</f>
        <v>0</v>
      </c>
      <c r="J56" s="129">
        <v>0</v>
      </c>
      <c r="K56" s="129">
        <f>E56*J56</f>
        <v>0</v>
      </c>
      <c r="M56"/>
      <c r="O56"/>
      <c r="Q56" s="122">
        <v>2</v>
      </c>
      <c r="AA56" s="100">
        <v>12</v>
      </c>
      <c r="AB56" s="100">
        <v>0</v>
      </c>
      <c r="AC56" s="100">
        <v>12</v>
      </c>
      <c r="BB56" s="100">
        <v>1</v>
      </c>
      <c r="BC56" s="100">
        <f>IF(BB56=1,G56,0)</f>
        <v>0</v>
      </c>
      <c r="BD56" s="100">
        <f>IF(BB56=2,G56,0)</f>
        <v>0</v>
      </c>
      <c r="BE56" s="100">
        <f>IF(BB56=3,G56,0)</f>
        <v>0</v>
      </c>
      <c r="BF56" s="100">
        <f>IF(BB56=4,G56,0)</f>
        <v>0</v>
      </c>
      <c r="BG56" s="100">
        <f>IF(BB56=5,G56,0)</f>
        <v>0</v>
      </c>
    </row>
    <row r="57" spans="1:59" ht="12.75" customHeight="1">
      <c r="A57" s="130"/>
      <c r="B57" s="131"/>
      <c r="C57" s="157" t="s">
        <v>82</v>
      </c>
      <c r="D57" s="157"/>
      <c r="E57" s="132">
        <v>0</v>
      </c>
      <c r="F57" s="133"/>
      <c r="G57" s="134"/>
      <c r="H57" s="120"/>
      <c r="I57" s="120"/>
      <c r="J57" s="120"/>
      <c r="K57" s="120"/>
      <c r="M57" s="100" t="s">
        <v>82</v>
      </c>
      <c r="O57" s="135"/>
      <c r="Q57" s="122"/>
      <c r="AA57"/>
      <c r="AB57"/>
      <c r="AC57"/>
      <c r="BB57"/>
      <c r="BC57"/>
      <c r="BD57"/>
      <c r="BE57"/>
      <c r="BF57"/>
      <c r="BG57"/>
    </row>
    <row r="58" spans="1:59" ht="12.75" customHeight="1">
      <c r="A58" s="130"/>
      <c r="B58" s="131"/>
      <c r="C58" s="157" t="s">
        <v>129</v>
      </c>
      <c r="D58" s="157"/>
      <c r="E58" s="132">
        <v>9.1</v>
      </c>
      <c r="F58" s="133"/>
      <c r="G58" s="134"/>
      <c r="H58" s="120"/>
      <c r="I58" s="120"/>
      <c r="J58" s="120"/>
      <c r="K58" s="120"/>
      <c r="M58" s="100" t="s">
        <v>129</v>
      </c>
      <c r="O58" s="135"/>
      <c r="Q58" s="122"/>
      <c r="AA58"/>
      <c r="AB58"/>
      <c r="AC58"/>
      <c r="BB58"/>
      <c r="BC58"/>
      <c r="BD58"/>
      <c r="BE58"/>
      <c r="BF58"/>
      <c r="BG58"/>
    </row>
    <row r="59" spans="1:59">
      <c r="A59" s="123">
        <v>12</v>
      </c>
      <c r="B59" s="124" t="s">
        <v>130</v>
      </c>
      <c r="C59" s="125" t="s">
        <v>131</v>
      </c>
      <c r="D59" s="126" t="s">
        <v>132</v>
      </c>
      <c r="E59" s="127">
        <v>16.38</v>
      </c>
      <c r="F59" s="145">
        <v>0</v>
      </c>
      <c r="G59" s="128">
        <f>E59*F59</f>
        <v>0</v>
      </c>
      <c r="H59" s="129">
        <v>1</v>
      </c>
      <c r="I59" s="129">
        <f>E59*H59</f>
        <v>16.38</v>
      </c>
      <c r="J59" s="129">
        <v>0</v>
      </c>
      <c r="K59" s="129">
        <f>E59*J59</f>
        <v>0</v>
      </c>
      <c r="M59"/>
      <c r="O59"/>
      <c r="Q59" s="122">
        <v>2</v>
      </c>
      <c r="AA59" s="100">
        <v>12</v>
      </c>
      <c r="AB59" s="100">
        <v>1</v>
      </c>
      <c r="AC59" s="100">
        <v>13</v>
      </c>
      <c r="BB59" s="100">
        <v>1</v>
      </c>
      <c r="BC59" s="100">
        <f>IF(BB59=1,G59,0)</f>
        <v>0</v>
      </c>
      <c r="BD59" s="100">
        <f>IF(BB59=2,G59,0)</f>
        <v>0</v>
      </c>
      <c r="BE59" s="100">
        <f>IF(BB59=3,G59,0)</f>
        <v>0</v>
      </c>
      <c r="BF59" s="100">
        <f>IF(BB59=4,G59,0)</f>
        <v>0</v>
      </c>
      <c r="BG59" s="100">
        <f>IF(BB59=5,G59,0)</f>
        <v>0</v>
      </c>
    </row>
    <row r="60" spans="1:59" ht="12.75" customHeight="1">
      <c r="A60" s="130"/>
      <c r="B60" s="131"/>
      <c r="C60" s="157" t="s">
        <v>133</v>
      </c>
      <c r="D60" s="157"/>
      <c r="E60" s="132">
        <v>16.38</v>
      </c>
      <c r="F60" s="133"/>
      <c r="G60" s="134"/>
      <c r="H60" s="120"/>
      <c r="I60" s="120"/>
      <c r="J60" s="120"/>
      <c r="K60" s="120"/>
      <c r="M60" s="100" t="s">
        <v>133</v>
      </c>
      <c r="O60" s="135"/>
      <c r="Q60" s="122"/>
      <c r="AA60"/>
      <c r="AB60"/>
      <c r="AC60"/>
      <c r="BB60"/>
      <c r="BC60"/>
      <c r="BD60"/>
      <c r="BE60"/>
      <c r="BF60"/>
      <c r="BG60"/>
    </row>
    <row r="61" spans="1:59">
      <c r="A61" s="123">
        <v>13</v>
      </c>
      <c r="B61" s="124" t="s">
        <v>134</v>
      </c>
      <c r="C61" s="125" t="s">
        <v>135</v>
      </c>
      <c r="D61" s="126" t="s">
        <v>77</v>
      </c>
      <c r="E61" s="127">
        <v>344.37</v>
      </c>
      <c r="F61" s="145">
        <v>0</v>
      </c>
      <c r="G61" s="128">
        <f>E61*F61</f>
        <v>0</v>
      </c>
      <c r="H61" s="129">
        <v>0</v>
      </c>
      <c r="I61" s="129">
        <f>E61*H61</f>
        <v>0</v>
      </c>
      <c r="J61" s="129">
        <v>0</v>
      </c>
      <c r="K61" s="129">
        <f>E61*J61</f>
        <v>0</v>
      </c>
      <c r="M61"/>
      <c r="O61"/>
      <c r="Q61" s="122">
        <v>2</v>
      </c>
      <c r="AA61" s="100">
        <v>12</v>
      </c>
      <c r="AB61" s="100">
        <v>0</v>
      </c>
      <c r="AC61" s="100">
        <v>14</v>
      </c>
      <c r="BB61" s="100">
        <v>1</v>
      </c>
      <c r="BC61" s="100">
        <f>IF(BB61=1,G61,0)</f>
        <v>0</v>
      </c>
      <c r="BD61" s="100">
        <f>IF(BB61=2,G61,0)</f>
        <v>0</v>
      </c>
      <c r="BE61" s="100">
        <f>IF(BB61=3,G61,0)</f>
        <v>0</v>
      </c>
      <c r="BF61" s="100">
        <f>IF(BB61=4,G61,0)</f>
        <v>0</v>
      </c>
      <c r="BG61" s="100">
        <f>IF(BB61=5,G61,0)</f>
        <v>0</v>
      </c>
    </row>
    <row r="62" spans="1:59" ht="12.75" customHeight="1">
      <c r="A62" s="130"/>
      <c r="B62" s="131"/>
      <c r="C62" s="157" t="s">
        <v>112</v>
      </c>
      <c r="D62" s="157"/>
      <c r="E62" s="132">
        <v>0</v>
      </c>
      <c r="F62" s="133"/>
      <c r="G62" s="134"/>
      <c r="H62" s="120"/>
      <c r="I62" s="120"/>
      <c r="J62" s="120"/>
      <c r="K62" s="120"/>
      <c r="M62" s="100" t="s">
        <v>112</v>
      </c>
      <c r="O62" s="135"/>
      <c r="Q62" s="122"/>
      <c r="AA62"/>
      <c r="AB62"/>
      <c r="AC62"/>
      <c r="BB62"/>
      <c r="BC62"/>
      <c r="BD62"/>
      <c r="BE62"/>
      <c r="BF62"/>
      <c r="BG62"/>
    </row>
    <row r="63" spans="1:59" ht="12.75" customHeight="1">
      <c r="A63" s="130"/>
      <c r="B63" s="131"/>
      <c r="C63" s="157" t="s">
        <v>113</v>
      </c>
      <c r="D63" s="157"/>
      <c r="E63" s="132">
        <v>368.07</v>
      </c>
      <c r="F63" s="133"/>
      <c r="G63" s="134"/>
      <c r="H63" s="120"/>
      <c r="I63" s="120"/>
      <c r="J63" s="120"/>
      <c r="K63" s="120"/>
      <c r="M63" s="100" t="s">
        <v>113</v>
      </c>
      <c r="O63" s="135"/>
      <c r="Q63" s="122"/>
      <c r="AA63"/>
      <c r="AB63"/>
      <c r="AC63"/>
      <c r="BB63"/>
      <c r="BC63"/>
      <c r="BD63"/>
      <c r="BE63"/>
      <c r="BF63"/>
      <c r="BG63"/>
    </row>
    <row r="64" spans="1:59" ht="12.75" customHeight="1">
      <c r="A64" s="130"/>
      <c r="B64" s="131"/>
      <c r="C64" s="157" t="s">
        <v>136</v>
      </c>
      <c r="D64" s="157"/>
      <c r="E64" s="132">
        <v>0</v>
      </c>
      <c r="F64" s="133"/>
      <c r="G64" s="134"/>
      <c r="H64" s="120"/>
      <c r="I64" s="120"/>
      <c r="J64" s="120"/>
      <c r="K64" s="120"/>
      <c r="M64" s="100" t="s">
        <v>136</v>
      </c>
      <c r="O64" s="135"/>
      <c r="Q64" s="122"/>
      <c r="AA64"/>
      <c r="AB64"/>
      <c r="AC64"/>
      <c r="BB64"/>
      <c r="BC64"/>
      <c r="BD64"/>
      <c r="BE64"/>
      <c r="BF64"/>
      <c r="BG64"/>
    </row>
    <row r="65" spans="1:59" ht="12.75" customHeight="1">
      <c r="A65" s="130"/>
      <c r="B65" s="131"/>
      <c r="C65" s="157" t="s">
        <v>137</v>
      </c>
      <c r="D65" s="157"/>
      <c r="E65" s="132">
        <v>-23.7</v>
      </c>
      <c r="F65" s="133"/>
      <c r="G65" s="134"/>
      <c r="H65" s="120"/>
      <c r="I65" s="120"/>
      <c r="J65" s="120"/>
      <c r="K65" s="120"/>
      <c r="M65" s="100" t="s">
        <v>137</v>
      </c>
      <c r="O65" s="135"/>
      <c r="Q65" s="122"/>
      <c r="AA65"/>
      <c r="AB65"/>
      <c r="AC65"/>
      <c r="BB65"/>
      <c r="BC65"/>
      <c r="BD65"/>
      <c r="BE65"/>
      <c r="BF65"/>
      <c r="BG65"/>
    </row>
    <row r="66" spans="1:59">
      <c r="A66" s="130"/>
      <c r="B66" s="131"/>
      <c r="C66" s="157"/>
      <c r="D66" s="157"/>
      <c r="E66" s="132">
        <v>0</v>
      </c>
      <c r="F66" s="133"/>
      <c r="G66" s="134"/>
      <c r="H66" s="120"/>
      <c r="I66" s="120"/>
      <c r="J66" s="120"/>
      <c r="K66" s="120"/>
      <c r="M66"/>
      <c r="O66" s="135"/>
      <c r="Q66" s="122"/>
      <c r="AA66"/>
      <c r="AB66"/>
      <c r="AC66"/>
      <c r="BB66"/>
      <c r="BC66"/>
      <c r="BD66"/>
      <c r="BE66"/>
      <c r="BF66"/>
      <c r="BG66"/>
    </row>
    <row r="67" spans="1:59">
      <c r="A67" s="123">
        <v>14</v>
      </c>
      <c r="B67" s="124" t="s">
        <v>138</v>
      </c>
      <c r="C67" s="125" t="s">
        <v>139</v>
      </c>
      <c r="D67" s="126" t="s">
        <v>140</v>
      </c>
      <c r="E67" s="127">
        <v>237</v>
      </c>
      <c r="F67" s="145">
        <v>0</v>
      </c>
      <c r="G67" s="128">
        <f>E67*F67</f>
        <v>0</v>
      </c>
      <c r="H67" s="129">
        <v>0</v>
      </c>
      <c r="I67" s="129">
        <f>E67*H67</f>
        <v>0</v>
      </c>
      <c r="J67" s="129">
        <v>0</v>
      </c>
      <c r="K67" s="129">
        <f>E67*J67</f>
        <v>0</v>
      </c>
      <c r="M67"/>
      <c r="O67"/>
      <c r="Q67" s="122">
        <v>2</v>
      </c>
      <c r="AA67" s="100">
        <v>12</v>
      </c>
      <c r="AB67" s="100">
        <v>0</v>
      </c>
      <c r="AC67" s="100">
        <v>15</v>
      </c>
      <c r="BB67" s="100">
        <v>1</v>
      </c>
      <c r="BC67" s="100">
        <f>IF(BB67=1,G67,0)</f>
        <v>0</v>
      </c>
      <c r="BD67" s="100">
        <f>IF(BB67=2,G67,0)</f>
        <v>0</v>
      </c>
      <c r="BE67" s="100">
        <f>IF(BB67=3,G67,0)</f>
        <v>0</v>
      </c>
      <c r="BF67" s="100">
        <f>IF(BB67=4,G67,0)</f>
        <v>0</v>
      </c>
      <c r="BG67" s="100">
        <f>IF(BB67=5,G67,0)</f>
        <v>0</v>
      </c>
    </row>
    <row r="68" spans="1:59" ht="12.75" customHeight="1">
      <c r="A68" s="130"/>
      <c r="B68" s="131"/>
      <c r="C68" s="157" t="s">
        <v>141</v>
      </c>
      <c r="D68" s="157"/>
      <c r="E68" s="132">
        <v>0</v>
      </c>
      <c r="F68" s="133"/>
      <c r="G68" s="134"/>
      <c r="H68" s="120"/>
      <c r="I68" s="120"/>
      <c r="J68" s="120"/>
      <c r="K68" s="120"/>
      <c r="M68" s="100" t="s">
        <v>141</v>
      </c>
      <c r="O68" s="135"/>
      <c r="Q68" s="122"/>
      <c r="AA68"/>
      <c r="AB68"/>
      <c r="AC68"/>
      <c r="BB68"/>
      <c r="BC68"/>
      <c r="BD68"/>
      <c r="BE68"/>
      <c r="BF68"/>
      <c r="BG68"/>
    </row>
    <row r="69" spans="1:59" ht="12.75" customHeight="1">
      <c r="A69" s="130"/>
      <c r="B69" s="131"/>
      <c r="C69" s="157" t="s">
        <v>142</v>
      </c>
      <c r="D69" s="157"/>
      <c r="E69" s="132">
        <v>237</v>
      </c>
      <c r="F69" s="133"/>
      <c r="G69" s="134"/>
      <c r="H69" s="120"/>
      <c r="I69" s="120"/>
      <c r="J69" s="120"/>
      <c r="K69" s="120"/>
      <c r="M69" s="100" t="s">
        <v>142</v>
      </c>
      <c r="O69" s="135"/>
      <c r="Q69" s="122"/>
      <c r="AA69"/>
      <c r="AB69"/>
      <c r="AC69"/>
      <c r="BB69"/>
      <c r="BC69"/>
      <c r="BD69"/>
      <c r="BE69"/>
      <c r="BF69"/>
      <c r="BG69"/>
    </row>
    <row r="70" spans="1:59">
      <c r="A70" s="123">
        <v>15</v>
      </c>
      <c r="B70" s="124" t="s">
        <v>143</v>
      </c>
      <c r="C70" s="125" t="s">
        <v>144</v>
      </c>
      <c r="D70" s="126" t="s">
        <v>145</v>
      </c>
      <c r="E70" s="127">
        <v>7.11</v>
      </c>
      <c r="F70" s="145">
        <v>0</v>
      </c>
      <c r="G70" s="128">
        <f>E70*F70</f>
        <v>0</v>
      </c>
      <c r="H70" s="129">
        <v>1E-3</v>
      </c>
      <c r="I70" s="129">
        <f>E70*H70</f>
        <v>7.1100000000000009E-3</v>
      </c>
      <c r="J70" s="129">
        <v>0</v>
      </c>
      <c r="K70" s="129">
        <f>E70*J70</f>
        <v>0</v>
      </c>
      <c r="M70"/>
      <c r="O70"/>
      <c r="Q70" s="122">
        <v>2</v>
      </c>
      <c r="AA70" s="100">
        <v>12</v>
      </c>
      <c r="AB70" s="100">
        <v>1</v>
      </c>
      <c r="AC70" s="100">
        <v>16</v>
      </c>
      <c r="BB70" s="100">
        <v>1</v>
      </c>
      <c r="BC70" s="100">
        <f>IF(BB70=1,G70,0)</f>
        <v>0</v>
      </c>
      <c r="BD70" s="100">
        <f>IF(BB70=2,G70,0)</f>
        <v>0</v>
      </c>
      <c r="BE70" s="100">
        <f>IF(BB70=3,G70,0)</f>
        <v>0</v>
      </c>
      <c r="BF70" s="100">
        <f>IF(BB70=4,G70,0)</f>
        <v>0</v>
      </c>
      <c r="BG70" s="100">
        <f>IF(BB70=5,G70,0)</f>
        <v>0</v>
      </c>
    </row>
    <row r="71" spans="1:59" ht="12.75" customHeight="1">
      <c r="A71" s="130"/>
      <c r="B71" s="131"/>
      <c r="C71" s="157" t="s">
        <v>146</v>
      </c>
      <c r="D71" s="157"/>
      <c r="E71" s="132">
        <v>0</v>
      </c>
      <c r="F71" s="133"/>
      <c r="G71" s="134"/>
      <c r="H71" s="120"/>
      <c r="I71" s="120"/>
      <c r="J71" s="120"/>
      <c r="K71" s="120"/>
      <c r="M71" s="100" t="s">
        <v>146</v>
      </c>
      <c r="O71" s="135"/>
      <c r="Q71" s="122"/>
      <c r="AA71"/>
      <c r="AB71"/>
      <c r="AC71"/>
      <c r="BB71"/>
      <c r="BC71"/>
      <c r="BD71"/>
      <c r="BE71"/>
      <c r="BF71"/>
      <c r="BG71"/>
    </row>
    <row r="72" spans="1:59" ht="12.75" customHeight="1">
      <c r="A72" s="130"/>
      <c r="B72" s="131"/>
      <c r="C72" s="157" t="s">
        <v>147</v>
      </c>
      <c r="D72" s="157"/>
      <c r="E72" s="132">
        <v>7.11</v>
      </c>
      <c r="F72" s="133"/>
      <c r="G72" s="134"/>
      <c r="H72" s="120"/>
      <c r="I72" s="120"/>
      <c r="J72" s="120"/>
      <c r="K72" s="120"/>
      <c r="M72" s="100" t="s">
        <v>147</v>
      </c>
      <c r="O72" s="135"/>
      <c r="Q72" s="122"/>
      <c r="AA72"/>
      <c r="AB72"/>
      <c r="AC72"/>
      <c r="BB72"/>
      <c r="BC72"/>
      <c r="BD72"/>
      <c r="BE72"/>
      <c r="BF72"/>
      <c r="BG72"/>
    </row>
    <row r="73" spans="1:59" ht="25.5">
      <c r="A73" s="123">
        <v>16</v>
      </c>
      <c r="B73" s="124" t="s">
        <v>148</v>
      </c>
      <c r="C73" s="125" t="s">
        <v>149</v>
      </c>
      <c r="D73" s="126" t="s">
        <v>140</v>
      </c>
      <c r="E73" s="127">
        <v>709.2</v>
      </c>
      <c r="F73" s="145">
        <v>0</v>
      </c>
      <c r="G73" s="128">
        <f>E73*F73</f>
        <v>0</v>
      </c>
      <c r="H73" s="129">
        <v>0</v>
      </c>
      <c r="I73" s="129">
        <f>E73*H73</f>
        <v>0</v>
      </c>
      <c r="J73" s="129">
        <v>0</v>
      </c>
      <c r="K73" s="129">
        <f>E73*J73</f>
        <v>0</v>
      </c>
      <c r="M73"/>
      <c r="O73"/>
      <c r="Q73" s="122">
        <v>2</v>
      </c>
      <c r="AA73" s="100">
        <v>12</v>
      </c>
      <c r="AB73" s="100">
        <v>0</v>
      </c>
      <c r="AC73" s="100">
        <v>17</v>
      </c>
      <c r="BB73" s="100">
        <v>1</v>
      </c>
      <c r="BC73" s="100">
        <f>IF(BB73=1,G73,0)</f>
        <v>0</v>
      </c>
      <c r="BD73" s="100">
        <f>IF(BB73=2,G73,0)</f>
        <v>0</v>
      </c>
      <c r="BE73" s="100">
        <f>IF(BB73=3,G73,0)</f>
        <v>0</v>
      </c>
      <c r="BF73" s="100">
        <f>IF(BB73=4,G73,0)</f>
        <v>0</v>
      </c>
      <c r="BG73" s="100">
        <f>IF(BB73=5,G73,0)</f>
        <v>0</v>
      </c>
    </row>
    <row r="74" spans="1:59" ht="12.75" customHeight="1">
      <c r="A74" s="130"/>
      <c r="B74" s="131"/>
      <c r="C74" s="157" t="s">
        <v>150</v>
      </c>
      <c r="D74" s="157"/>
      <c r="E74" s="132">
        <v>0</v>
      </c>
      <c r="F74" s="133"/>
      <c r="G74" s="134"/>
      <c r="H74" s="120"/>
      <c r="I74" s="120"/>
      <c r="J74" s="120"/>
      <c r="K74" s="120"/>
      <c r="M74" s="100" t="s">
        <v>150</v>
      </c>
      <c r="O74" s="135"/>
      <c r="Q74" s="122"/>
      <c r="AA74"/>
      <c r="AB74"/>
      <c r="AC74"/>
      <c r="BB74"/>
      <c r="BC74"/>
      <c r="BD74"/>
      <c r="BE74"/>
      <c r="BF74"/>
      <c r="BG74"/>
    </row>
    <row r="75" spans="1:59" ht="12.75" customHeight="1">
      <c r="A75" s="130"/>
      <c r="B75" s="131"/>
      <c r="C75" s="157" t="s">
        <v>151</v>
      </c>
      <c r="D75" s="157"/>
      <c r="E75" s="132">
        <v>709.2</v>
      </c>
      <c r="F75" s="133"/>
      <c r="G75" s="134"/>
      <c r="H75" s="120"/>
      <c r="I75" s="120"/>
      <c r="J75" s="120"/>
      <c r="K75" s="120"/>
      <c r="M75" s="100" t="s">
        <v>151</v>
      </c>
      <c r="O75" s="135"/>
      <c r="Q75" s="122"/>
      <c r="AA75"/>
      <c r="AB75"/>
      <c r="AC75"/>
      <c r="BB75"/>
      <c r="BC75"/>
      <c r="BD75"/>
      <c r="BE75"/>
      <c r="BF75"/>
      <c r="BG75"/>
    </row>
    <row r="76" spans="1:59">
      <c r="A76" s="123">
        <v>17</v>
      </c>
      <c r="B76" s="124" t="s">
        <v>152</v>
      </c>
      <c r="C76" s="125" t="s">
        <v>153</v>
      </c>
      <c r="D76" s="126" t="s">
        <v>140</v>
      </c>
      <c r="E76" s="127">
        <v>64.8</v>
      </c>
      <c r="F76" s="145">
        <v>0</v>
      </c>
      <c r="G76" s="128">
        <f>E76*F76</f>
        <v>0</v>
      </c>
      <c r="H76" s="129">
        <v>0</v>
      </c>
      <c r="I76" s="129">
        <f>E76*H76</f>
        <v>0</v>
      </c>
      <c r="J76" s="129">
        <v>0</v>
      </c>
      <c r="K76" s="129">
        <f>E76*J76</f>
        <v>0</v>
      </c>
      <c r="M76"/>
      <c r="O76"/>
      <c r="Q76" s="122">
        <v>2</v>
      </c>
      <c r="AA76" s="100">
        <v>12</v>
      </c>
      <c r="AB76" s="100">
        <v>0</v>
      </c>
      <c r="AC76" s="100">
        <v>18</v>
      </c>
      <c r="BB76" s="100">
        <v>1</v>
      </c>
      <c r="BC76" s="100">
        <f>IF(BB76=1,G76,0)</f>
        <v>0</v>
      </c>
      <c r="BD76" s="100">
        <f>IF(BB76=2,G76,0)</f>
        <v>0</v>
      </c>
      <c r="BE76" s="100">
        <f>IF(BB76=3,G76,0)</f>
        <v>0</v>
      </c>
      <c r="BF76" s="100">
        <f>IF(BB76=4,G76,0)</f>
        <v>0</v>
      </c>
      <c r="BG76" s="100">
        <f>IF(BB76=5,G76,0)</f>
        <v>0</v>
      </c>
    </row>
    <row r="77" spans="1:59" ht="12.75" customHeight="1">
      <c r="A77" s="130"/>
      <c r="B77" s="131"/>
      <c r="C77" s="157" t="s">
        <v>154</v>
      </c>
      <c r="D77" s="157"/>
      <c r="E77" s="132">
        <v>0</v>
      </c>
      <c r="F77" s="133"/>
      <c r="G77" s="134"/>
      <c r="H77" s="120"/>
      <c r="I77" s="120"/>
      <c r="J77" s="120"/>
      <c r="K77" s="120"/>
      <c r="M77" s="100" t="s">
        <v>154</v>
      </c>
      <c r="O77" s="135"/>
      <c r="Q77" s="122"/>
      <c r="AA77"/>
      <c r="AB77"/>
      <c r="AC77"/>
      <c r="BB77"/>
      <c r="BC77"/>
      <c r="BD77"/>
      <c r="BE77"/>
      <c r="BF77"/>
      <c r="BG77"/>
    </row>
    <row r="78" spans="1:59" ht="12.75" customHeight="1">
      <c r="A78" s="130"/>
      <c r="B78" s="131"/>
      <c r="C78" s="157" t="s">
        <v>155</v>
      </c>
      <c r="D78" s="157"/>
      <c r="E78" s="132">
        <v>64.8</v>
      </c>
      <c r="F78" s="133"/>
      <c r="G78" s="134"/>
      <c r="H78" s="120"/>
      <c r="I78" s="120"/>
      <c r="J78" s="120"/>
      <c r="K78" s="120"/>
      <c r="M78" s="100" t="s">
        <v>155</v>
      </c>
      <c r="O78" s="135"/>
      <c r="Q78" s="122"/>
      <c r="AA78"/>
      <c r="AB78"/>
      <c r="AC78"/>
      <c r="BB78"/>
      <c r="BC78"/>
      <c r="BD78"/>
      <c r="BE78"/>
      <c r="BF78"/>
      <c r="BG78"/>
    </row>
    <row r="79" spans="1:59">
      <c r="A79" s="123">
        <v>18</v>
      </c>
      <c r="B79" s="124" t="s">
        <v>156</v>
      </c>
      <c r="C79" s="125" t="s">
        <v>157</v>
      </c>
      <c r="D79" s="126" t="s">
        <v>140</v>
      </c>
      <c r="E79" s="127">
        <v>172</v>
      </c>
      <c r="F79" s="145">
        <v>0</v>
      </c>
      <c r="G79" s="128">
        <f>E79*F79</f>
        <v>0</v>
      </c>
      <c r="H79" s="129">
        <v>0</v>
      </c>
      <c r="I79" s="129">
        <f>E79*H79</f>
        <v>0</v>
      </c>
      <c r="J79" s="129">
        <v>0</v>
      </c>
      <c r="K79" s="129">
        <f>E79*J79</f>
        <v>0</v>
      </c>
      <c r="M79"/>
      <c r="O79"/>
      <c r="Q79" s="122">
        <v>2</v>
      </c>
      <c r="AA79" s="100">
        <v>12</v>
      </c>
      <c r="AB79" s="100">
        <v>0</v>
      </c>
      <c r="AC79" s="100">
        <v>19</v>
      </c>
      <c r="BB79" s="100">
        <v>1</v>
      </c>
      <c r="BC79" s="100">
        <f>IF(BB79=1,G79,0)</f>
        <v>0</v>
      </c>
      <c r="BD79" s="100">
        <f>IF(BB79=2,G79,0)</f>
        <v>0</v>
      </c>
      <c r="BE79" s="100">
        <f>IF(BB79=3,G79,0)</f>
        <v>0</v>
      </c>
      <c r="BF79" s="100">
        <f>IF(BB79=4,G79,0)</f>
        <v>0</v>
      </c>
      <c r="BG79" s="100">
        <f>IF(BB79=5,G79,0)</f>
        <v>0</v>
      </c>
    </row>
    <row r="80" spans="1:59" ht="12.75" customHeight="1">
      <c r="A80" s="130"/>
      <c r="B80" s="131"/>
      <c r="C80" s="157" t="s">
        <v>158</v>
      </c>
      <c r="D80" s="157"/>
      <c r="E80" s="132">
        <v>0</v>
      </c>
      <c r="F80" s="133"/>
      <c r="G80" s="134"/>
      <c r="H80" s="120"/>
      <c r="I80" s="120"/>
      <c r="J80" s="120"/>
      <c r="K80" s="120"/>
      <c r="M80" s="100" t="s">
        <v>158</v>
      </c>
      <c r="O80" s="135"/>
      <c r="Q80" s="122"/>
      <c r="AA80"/>
      <c r="AB80"/>
      <c r="AC80"/>
      <c r="BB80"/>
      <c r="BC80"/>
      <c r="BD80"/>
      <c r="BE80"/>
      <c r="BF80"/>
      <c r="BG80"/>
    </row>
    <row r="81" spans="1:59">
      <c r="A81" s="130"/>
      <c r="B81" s="131"/>
      <c r="C81" s="157">
        <v>172</v>
      </c>
      <c r="D81" s="157"/>
      <c r="E81" s="132">
        <v>172</v>
      </c>
      <c r="F81" s="133"/>
      <c r="G81" s="134"/>
      <c r="H81" s="120"/>
      <c r="I81" s="120"/>
      <c r="J81" s="120"/>
      <c r="K81" s="120"/>
      <c r="M81" s="100">
        <v>172</v>
      </c>
      <c r="O81" s="135"/>
      <c r="Q81" s="122"/>
      <c r="AA81"/>
      <c r="AB81"/>
      <c r="AC81"/>
      <c r="BB81"/>
      <c r="BC81"/>
      <c r="BD81"/>
      <c r="BE81"/>
      <c r="BF81"/>
      <c r="BG81"/>
    </row>
    <row r="82" spans="1:59">
      <c r="A82" s="123">
        <v>19</v>
      </c>
      <c r="B82" s="124" t="s">
        <v>159</v>
      </c>
      <c r="C82" s="125" t="s">
        <v>160</v>
      </c>
      <c r="D82" s="126" t="s">
        <v>140</v>
      </c>
      <c r="E82" s="127">
        <v>65</v>
      </c>
      <c r="F82" s="145">
        <v>0</v>
      </c>
      <c r="G82" s="128">
        <f>E82*F82</f>
        <v>0</v>
      </c>
      <c r="H82" s="129">
        <v>0</v>
      </c>
      <c r="I82" s="129">
        <f>E82*H82</f>
        <v>0</v>
      </c>
      <c r="J82" s="129">
        <v>0</v>
      </c>
      <c r="K82" s="129">
        <f>E82*J82</f>
        <v>0</v>
      </c>
      <c r="M82"/>
      <c r="O82"/>
      <c r="Q82" s="122">
        <v>2</v>
      </c>
      <c r="AA82" s="100">
        <v>12</v>
      </c>
      <c r="AB82" s="100">
        <v>0</v>
      </c>
      <c r="AC82" s="100">
        <v>20</v>
      </c>
      <c r="BB82" s="100">
        <v>1</v>
      </c>
      <c r="BC82" s="100">
        <f>IF(BB82=1,G82,0)</f>
        <v>0</v>
      </c>
      <c r="BD82" s="100">
        <f>IF(BB82=2,G82,0)</f>
        <v>0</v>
      </c>
      <c r="BE82" s="100">
        <f>IF(BB82=3,G82,0)</f>
        <v>0</v>
      </c>
      <c r="BF82" s="100">
        <f>IF(BB82=4,G82,0)</f>
        <v>0</v>
      </c>
      <c r="BG82" s="100">
        <f>IF(BB82=5,G82,0)</f>
        <v>0</v>
      </c>
    </row>
    <row r="83" spans="1:59" ht="12.75" customHeight="1">
      <c r="A83" s="130"/>
      <c r="B83" s="131"/>
      <c r="C83" s="157" t="s">
        <v>161</v>
      </c>
      <c r="D83" s="157"/>
      <c r="E83" s="132">
        <v>0</v>
      </c>
      <c r="F83" s="133"/>
      <c r="G83" s="134"/>
      <c r="H83" s="120"/>
      <c r="I83" s="120"/>
      <c r="J83" s="120"/>
      <c r="K83" s="120"/>
      <c r="M83" s="100" t="s">
        <v>161</v>
      </c>
      <c r="O83" s="135"/>
      <c r="Q83" s="122"/>
      <c r="AA83"/>
      <c r="AB83"/>
      <c r="AC83"/>
      <c r="BB83"/>
      <c r="BC83"/>
      <c r="BD83"/>
      <c r="BE83"/>
      <c r="BF83"/>
      <c r="BG83"/>
    </row>
    <row r="84" spans="1:59">
      <c r="A84" s="130"/>
      <c r="B84" s="131"/>
      <c r="C84" s="157">
        <v>65</v>
      </c>
      <c r="D84" s="157"/>
      <c r="E84" s="132">
        <v>65</v>
      </c>
      <c r="F84" s="133"/>
      <c r="G84" s="134"/>
      <c r="H84" s="120"/>
      <c r="I84" s="120"/>
      <c r="J84" s="120"/>
      <c r="K84" s="120"/>
      <c r="M84" s="100">
        <v>65</v>
      </c>
      <c r="O84" s="135"/>
      <c r="Q84" s="122"/>
      <c r="AA84"/>
      <c r="AB84"/>
      <c r="AC84"/>
      <c r="BB84"/>
      <c r="BC84"/>
      <c r="BD84"/>
      <c r="BE84"/>
      <c r="BF84"/>
      <c r="BG84"/>
    </row>
    <row r="85" spans="1:59">
      <c r="A85" s="137"/>
      <c r="B85" s="138" t="s">
        <v>162</v>
      </c>
      <c r="C85" s="139" t="str">
        <f>CONCATENATE(B7," ",C7)</f>
        <v>1 Zemní práce</v>
      </c>
      <c r="D85" s="137"/>
      <c r="E85" s="140"/>
      <c r="F85" s="140"/>
      <c r="G85" s="141">
        <f>SUM(G7:G84)</f>
        <v>0</v>
      </c>
      <c r="H85" s="142"/>
      <c r="I85" s="143">
        <f>SUM(I7:I84)</f>
        <v>16.38711</v>
      </c>
      <c r="J85" s="142"/>
      <c r="K85" s="143">
        <f>SUM(K7:K84)</f>
        <v>0</v>
      </c>
      <c r="M85"/>
      <c r="O85"/>
      <c r="Q85" s="122">
        <v>4</v>
      </c>
      <c r="AA85"/>
      <c r="AB85"/>
      <c r="AC85"/>
      <c r="BB85"/>
      <c r="BC85" s="144">
        <f>SUM(BC7:BC84)</f>
        <v>0</v>
      </c>
      <c r="BD85" s="144">
        <f>SUM(BD7:BD84)</f>
        <v>0</v>
      </c>
      <c r="BE85" s="144">
        <f>SUM(BE7:BE84)</f>
        <v>0</v>
      </c>
      <c r="BF85" s="144">
        <f>SUM(BF7:BF84)</f>
        <v>0</v>
      </c>
      <c r="BG85" s="144">
        <f>SUM(BG7:BG84)</f>
        <v>0</v>
      </c>
    </row>
    <row r="86" spans="1:59">
      <c r="A86" s="115" t="s">
        <v>72</v>
      </c>
      <c r="B86" s="116" t="s">
        <v>163</v>
      </c>
      <c r="C86" s="117" t="s">
        <v>164</v>
      </c>
      <c r="D86" s="118"/>
      <c r="E86" s="119"/>
      <c r="F86" s="119"/>
      <c r="G86" s="120"/>
      <c r="H86" s="121"/>
      <c r="I86" s="121"/>
      <c r="J86" s="121"/>
      <c r="K86" s="121"/>
      <c r="M86"/>
      <c r="O86"/>
      <c r="Q86" s="122">
        <v>1</v>
      </c>
      <c r="AA86"/>
      <c r="AB86"/>
      <c r="AC86"/>
      <c r="BB86"/>
      <c r="BC86"/>
      <c r="BD86"/>
      <c r="BE86"/>
      <c r="BF86"/>
      <c r="BG86"/>
    </row>
    <row r="87" spans="1:59">
      <c r="A87" s="123">
        <v>20</v>
      </c>
      <c r="B87" s="124" t="s">
        <v>165</v>
      </c>
      <c r="C87" s="125" t="s">
        <v>166</v>
      </c>
      <c r="D87" s="126" t="s">
        <v>140</v>
      </c>
      <c r="E87" s="127">
        <v>97.9</v>
      </c>
      <c r="F87" s="145">
        <v>0</v>
      </c>
      <c r="G87" s="128">
        <f>E87*F87</f>
        <v>0</v>
      </c>
      <c r="H87" s="129">
        <v>0</v>
      </c>
      <c r="I87" s="129">
        <f>E87*H87</f>
        <v>0</v>
      </c>
      <c r="J87" s="129">
        <v>0</v>
      </c>
      <c r="K87" s="129">
        <f>E87*J87</f>
        <v>0</v>
      </c>
      <c r="M87"/>
      <c r="O87"/>
      <c r="Q87" s="122">
        <v>2</v>
      </c>
      <c r="AA87" s="100">
        <v>12</v>
      </c>
      <c r="AB87" s="100">
        <v>0</v>
      </c>
      <c r="AC87" s="100">
        <v>21</v>
      </c>
      <c r="BB87" s="100">
        <v>1</v>
      </c>
      <c r="BC87" s="100">
        <f>IF(BB87=1,G87,0)</f>
        <v>0</v>
      </c>
      <c r="BD87" s="100">
        <f>IF(BB87=2,G87,0)</f>
        <v>0</v>
      </c>
      <c r="BE87" s="100">
        <f>IF(BB87=3,G87,0)</f>
        <v>0</v>
      </c>
      <c r="BF87" s="100">
        <f>IF(BB87=4,G87,0)</f>
        <v>0</v>
      </c>
      <c r="BG87" s="100">
        <f>IF(BB87=5,G87,0)</f>
        <v>0</v>
      </c>
    </row>
    <row r="88" spans="1:59" ht="12.75" customHeight="1">
      <c r="A88" s="130"/>
      <c r="B88" s="131"/>
      <c r="C88" s="157" t="s">
        <v>82</v>
      </c>
      <c r="D88" s="157"/>
      <c r="E88" s="132">
        <v>0</v>
      </c>
      <c r="F88" s="133"/>
      <c r="G88" s="134"/>
      <c r="H88" s="120"/>
      <c r="I88" s="120"/>
      <c r="J88" s="120"/>
      <c r="K88" s="120"/>
      <c r="M88" s="100" t="s">
        <v>82</v>
      </c>
      <c r="O88" s="135"/>
      <c r="Q88" s="122"/>
      <c r="AA88"/>
      <c r="AB88"/>
      <c r="AC88"/>
      <c r="BB88"/>
      <c r="BC88"/>
      <c r="BD88"/>
      <c r="BE88"/>
      <c r="BF88"/>
      <c r="BG88"/>
    </row>
    <row r="89" spans="1:59" ht="12.75" customHeight="1">
      <c r="A89" s="130"/>
      <c r="B89" s="131"/>
      <c r="C89" s="157" t="s">
        <v>167</v>
      </c>
      <c r="D89" s="157"/>
      <c r="E89" s="132">
        <v>0</v>
      </c>
      <c r="F89" s="133"/>
      <c r="G89" s="134"/>
      <c r="H89" s="120"/>
      <c r="I89" s="120"/>
      <c r="J89" s="120"/>
      <c r="K89" s="120"/>
      <c r="M89" s="100" t="s">
        <v>167</v>
      </c>
      <c r="O89" s="135"/>
      <c r="Q89" s="122"/>
      <c r="AA89"/>
      <c r="AB89"/>
      <c r="AC89"/>
      <c r="BB89"/>
      <c r="BC89"/>
      <c r="BD89"/>
      <c r="BE89"/>
      <c r="BF89"/>
      <c r="BG89"/>
    </row>
    <row r="90" spans="1:59" ht="12.75" customHeight="1">
      <c r="A90" s="130"/>
      <c r="B90" s="131"/>
      <c r="C90" s="157" t="s">
        <v>168</v>
      </c>
      <c r="D90" s="157"/>
      <c r="E90" s="132">
        <v>97.9</v>
      </c>
      <c r="F90" s="133"/>
      <c r="G90" s="134"/>
      <c r="H90" s="120"/>
      <c r="I90" s="120"/>
      <c r="J90" s="120"/>
      <c r="K90" s="120"/>
      <c r="M90" s="100" t="s">
        <v>168</v>
      </c>
      <c r="O90" s="135"/>
      <c r="Q90" s="122"/>
      <c r="AA90"/>
      <c r="AB90"/>
      <c r="AC90"/>
      <c r="BB90"/>
      <c r="BC90"/>
      <c r="BD90"/>
      <c r="BE90"/>
      <c r="BF90"/>
      <c r="BG90"/>
    </row>
    <row r="91" spans="1:59" ht="25.5">
      <c r="A91" s="123">
        <v>21</v>
      </c>
      <c r="B91" s="124" t="s">
        <v>169</v>
      </c>
      <c r="C91" s="125" t="s">
        <v>170</v>
      </c>
      <c r="D91" s="126" t="s">
        <v>77</v>
      </c>
      <c r="E91" s="127">
        <v>17.2</v>
      </c>
      <c r="F91" s="145">
        <v>0</v>
      </c>
      <c r="G91" s="128">
        <f>E91*F91</f>
        <v>0</v>
      </c>
      <c r="H91" s="129">
        <v>1.9205000000000001</v>
      </c>
      <c r="I91" s="129">
        <f>E91*H91</f>
        <v>33.032600000000002</v>
      </c>
      <c r="J91" s="129">
        <v>0</v>
      </c>
      <c r="K91" s="129">
        <f>E91*J91</f>
        <v>0</v>
      </c>
      <c r="M91"/>
      <c r="O91"/>
      <c r="Q91" s="122">
        <v>2</v>
      </c>
      <c r="AA91" s="100">
        <v>12</v>
      </c>
      <c r="AB91" s="100">
        <v>0</v>
      </c>
      <c r="AC91" s="100">
        <v>22</v>
      </c>
      <c r="BB91" s="100">
        <v>1</v>
      </c>
      <c r="BC91" s="100">
        <f>IF(BB91=1,G91,0)</f>
        <v>0</v>
      </c>
      <c r="BD91" s="100">
        <f>IF(BB91=2,G91,0)</f>
        <v>0</v>
      </c>
      <c r="BE91" s="100">
        <f>IF(BB91=3,G91,0)</f>
        <v>0</v>
      </c>
      <c r="BF91" s="100">
        <f>IF(BB91=4,G91,0)</f>
        <v>0</v>
      </c>
      <c r="BG91" s="100">
        <f>IF(BB91=5,G91,0)</f>
        <v>0</v>
      </c>
    </row>
    <row r="92" spans="1:59" ht="12.75" customHeight="1">
      <c r="A92" s="130"/>
      <c r="B92" s="131"/>
      <c r="C92" s="157" t="s">
        <v>82</v>
      </c>
      <c r="D92" s="157"/>
      <c r="E92" s="132">
        <v>0</v>
      </c>
      <c r="F92" s="133"/>
      <c r="G92" s="134"/>
      <c r="H92" s="120"/>
      <c r="I92" s="120"/>
      <c r="J92" s="120"/>
      <c r="K92" s="120"/>
      <c r="M92" s="100" t="s">
        <v>82</v>
      </c>
      <c r="O92" s="135"/>
      <c r="Q92" s="122"/>
      <c r="AA92"/>
      <c r="AB92"/>
      <c r="AC92"/>
      <c r="BB92"/>
      <c r="BC92"/>
      <c r="BD92"/>
      <c r="BE92"/>
      <c r="BF92"/>
      <c r="BG92"/>
    </row>
    <row r="93" spans="1:59" ht="12.75" customHeight="1">
      <c r="A93" s="130"/>
      <c r="B93" s="131"/>
      <c r="C93" s="157" t="s">
        <v>171</v>
      </c>
      <c r="D93" s="157"/>
      <c r="E93" s="132">
        <v>0</v>
      </c>
      <c r="F93" s="133"/>
      <c r="G93" s="134"/>
      <c r="H93" s="120"/>
      <c r="I93" s="120"/>
      <c r="J93" s="120"/>
      <c r="K93" s="120"/>
      <c r="M93" s="100" t="s">
        <v>171</v>
      </c>
      <c r="O93" s="135"/>
      <c r="Q93" s="122"/>
      <c r="AA93"/>
      <c r="AB93"/>
      <c r="AC93"/>
      <c r="BB93"/>
      <c r="BC93"/>
      <c r="BD93"/>
      <c r="BE93"/>
      <c r="BF93"/>
      <c r="BG93"/>
    </row>
    <row r="94" spans="1:59" ht="12.75" customHeight="1">
      <c r="A94" s="130"/>
      <c r="B94" s="131"/>
      <c r="C94" s="157" t="s">
        <v>172</v>
      </c>
      <c r="D94" s="157"/>
      <c r="E94" s="132">
        <v>0</v>
      </c>
      <c r="F94" s="133"/>
      <c r="G94" s="134"/>
      <c r="H94" s="120"/>
      <c r="I94" s="120"/>
      <c r="J94" s="120"/>
      <c r="K94" s="120"/>
      <c r="M94" s="100" t="s">
        <v>172</v>
      </c>
      <c r="O94" s="135"/>
      <c r="Q94" s="122"/>
      <c r="AA94"/>
      <c r="AB94"/>
      <c r="AC94"/>
      <c r="BB94"/>
      <c r="BC94"/>
      <c r="BD94"/>
      <c r="BE94"/>
      <c r="BF94"/>
      <c r="BG94"/>
    </row>
    <row r="95" spans="1:59" ht="12.75" customHeight="1">
      <c r="A95" s="130"/>
      <c r="B95" s="131"/>
      <c r="C95" s="157" t="s">
        <v>173</v>
      </c>
      <c r="D95" s="157"/>
      <c r="E95" s="132">
        <v>17.2</v>
      </c>
      <c r="F95" s="133"/>
      <c r="G95" s="134"/>
      <c r="H95" s="120"/>
      <c r="I95" s="120"/>
      <c r="J95" s="120"/>
      <c r="K95" s="120"/>
      <c r="M95" s="100" t="s">
        <v>173</v>
      </c>
      <c r="O95" s="135"/>
      <c r="Q95" s="122"/>
      <c r="AA95"/>
      <c r="AB95"/>
      <c r="AC95"/>
      <c r="BB95"/>
      <c r="BC95"/>
      <c r="BD95"/>
      <c r="BE95"/>
      <c r="BF95"/>
      <c r="BG95"/>
    </row>
    <row r="96" spans="1:59">
      <c r="A96" s="123">
        <v>22</v>
      </c>
      <c r="B96" s="124" t="s">
        <v>174</v>
      </c>
      <c r="C96" s="125" t="s">
        <v>175</v>
      </c>
      <c r="D96" s="126" t="s">
        <v>77</v>
      </c>
      <c r="E96" s="127">
        <v>34.4</v>
      </c>
      <c r="F96" s="145">
        <v>0</v>
      </c>
      <c r="G96" s="128">
        <f>E96*F96</f>
        <v>0</v>
      </c>
      <c r="H96" s="129">
        <v>1.63</v>
      </c>
      <c r="I96" s="129">
        <f>E96*H96</f>
        <v>56.071999999999996</v>
      </c>
      <c r="J96" s="129">
        <v>0</v>
      </c>
      <c r="K96" s="129">
        <f>E96*J96</f>
        <v>0</v>
      </c>
      <c r="M96"/>
      <c r="O96"/>
      <c r="Q96" s="122">
        <v>2</v>
      </c>
      <c r="AA96" s="100">
        <v>12</v>
      </c>
      <c r="AB96" s="100">
        <v>0</v>
      </c>
      <c r="AC96" s="100">
        <v>23</v>
      </c>
      <c r="BB96" s="100">
        <v>1</v>
      </c>
      <c r="BC96" s="100">
        <f>IF(BB96=1,G96,0)</f>
        <v>0</v>
      </c>
      <c r="BD96" s="100">
        <f>IF(BB96=2,G96,0)</f>
        <v>0</v>
      </c>
      <c r="BE96" s="100">
        <f>IF(BB96=3,G96,0)</f>
        <v>0</v>
      </c>
      <c r="BF96" s="100">
        <f>IF(BB96=4,G96,0)</f>
        <v>0</v>
      </c>
      <c r="BG96" s="100">
        <f>IF(BB96=5,G96,0)</f>
        <v>0</v>
      </c>
    </row>
    <row r="97" spans="1:59" ht="12.75" customHeight="1">
      <c r="A97" s="130"/>
      <c r="B97" s="131"/>
      <c r="C97" s="157" t="s">
        <v>82</v>
      </c>
      <c r="D97" s="157"/>
      <c r="E97" s="132">
        <v>0</v>
      </c>
      <c r="F97" s="133"/>
      <c r="G97" s="134"/>
      <c r="H97" s="120"/>
      <c r="I97" s="120"/>
      <c r="J97" s="120"/>
      <c r="K97" s="120"/>
      <c r="M97" s="100" t="s">
        <v>82</v>
      </c>
      <c r="O97" s="135"/>
      <c r="Q97" s="122"/>
      <c r="AA97"/>
      <c r="AB97"/>
      <c r="AC97"/>
      <c r="BB97"/>
      <c r="BC97"/>
      <c r="BD97"/>
      <c r="BE97"/>
      <c r="BF97"/>
      <c r="BG97"/>
    </row>
    <row r="98" spans="1:59" ht="12.75" customHeight="1">
      <c r="A98" s="130"/>
      <c r="B98" s="131"/>
      <c r="C98" s="157" t="s">
        <v>176</v>
      </c>
      <c r="D98" s="157"/>
      <c r="E98" s="132">
        <v>0</v>
      </c>
      <c r="F98" s="133"/>
      <c r="G98" s="134"/>
      <c r="H98" s="120"/>
      <c r="I98" s="120"/>
      <c r="J98" s="120"/>
      <c r="K98" s="120"/>
      <c r="M98" s="100" t="s">
        <v>176</v>
      </c>
      <c r="O98" s="135"/>
      <c r="Q98" s="122"/>
      <c r="AA98"/>
      <c r="AB98"/>
      <c r="AC98"/>
      <c r="BB98"/>
      <c r="BC98"/>
      <c r="BD98"/>
      <c r="BE98"/>
      <c r="BF98"/>
      <c r="BG98"/>
    </row>
    <row r="99" spans="1:59" ht="12.75" customHeight="1">
      <c r="A99" s="130"/>
      <c r="B99" s="131"/>
      <c r="C99" s="157" t="s">
        <v>172</v>
      </c>
      <c r="D99" s="157"/>
      <c r="E99" s="132">
        <v>0</v>
      </c>
      <c r="F99" s="133"/>
      <c r="G99" s="134"/>
      <c r="H99" s="120"/>
      <c r="I99" s="120"/>
      <c r="J99" s="120"/>
      <c r="K99" s="120"/>
      <c r="M99" s="100" t="s">
        <v>172</v>
      </c>
      <c r="O99" s="135"/>
      <c r="Q99" s="122"/>
      <c r="AA99"/>
      <c r="AB99"/>
      <c r="AC99"/>
      <c r="BB99"/>
      <c r="BC99"/>
      <c r="BD99"/>
      <c r="BE99"/>
      <c r="BF99"/>
      <c r="BG99"/>
    </row>
    <row r="100" spans="1:59" ht="12.75" customHeight="1">
      <c r="A100" s="130"/>
      <c r="B100" s="131"/>
      <c r="C100" s="157" t="s">
        <v>177</v>
      </c>
      <c r="D100" s="157"/>
      <c r="E100" s="132">
        <v>34.4</v>
      </c>
      <c r="F100" s="133"/>
      <c r="G100" s="134"/>
      <c r="H100" s="120"/>
      <c r="I100" s="120"/>
      <c r="J100" s="120"/>
      <c r="K100" s="120"/>
      <c r="M100" s="100" t="s">
        <v>177</v>
      </c>
      <c r="O100" s="135"/>
      <c r="Q100" s="122"/>
      <c r="AA100"/>
      <c r="AB100"/>
      <c r="AC100"/>
      <c r="BB100"/>
      <c r="BC100"/>
      <c r="BD100"/>
      <c r="BE100"/>
      <c r="BF100"/>
      <c r="BG100"/>
    </row>
    <row r="101" spans="1:59">
      <c r="A101" s="130"/>
      <c r="B101" s="131"/>
      <c r="C101" s="157"/>
      <c r="D101" s="157"/>
      <c r="E101" s="132">
        <v>0</v>
      </c>
      <c r="F101" s="133"/>
      <c r="G101" s="134"/>
      <c r="H101" s="120"/>
      <c r="I101" s="120"/>
      <c r="J101" s="120"/>
      <c r="K101" s="120"/>
      <c r="M101"/>
      <c r="O101" s="135"/>
      <c r="Q101" s="122"/>
      <c r="AA101"/>
      <c r="AB101"/>
      <c r="AC101"/>
      <c r="BB101"/>
      <c r="BC101"/>
      <c r="BD101"/>
      <c r="BE101"/>
      <c r="BF101"/>
      <c r="BG101"/>
    </row>
    <row r="102" spans="1:59">
      <c r="A102" s="123">
        <v>23</v>
      </c>
      <c r="B102" s="124" t="s">
        <v>178</v>
      </c>
      <c r="C102" s="125" t="s">
        <v>179</v>
      </c>
      <c r="D102" s="126" t="s">
        <v>140</v>
      </c>
      <c r="E102" s="127">
        <v>688</v>
      </c>
      <c r="F102" s="145">
        <v>0</v>
      </c>
      <c r="G102" s="128">
        <f>E102*F102</f>
        <v>0</v>
      </c>
      <c r="H102" s="129">
        <v>3.5E-4</v>
      </c>
      <c r="I102" s="129">
        <f>E102*H102</f>
        <v>0.24079999999999999</v>
      </c>
      <c r="J102" s="129">
        <v>0</v>
      </c>
      <c r="K102" s="129">
        <f>E102*J102</f>
        <v>0</v>
      </c>
      <c r="M102"/>
      <c r="O102"/>
      <c r="Q102" s="122">
        <v>2</v>
      </c>
      <c r="AA102" s="100">
        <v>12</v>
      </c>
      <c r="AB102" s="100">
        <v>0</v>
      </c>
      <c r="AC102" s="100">
        <v>24</v>
      </c>
      <c r="BB102" s="100">
        <v>1</v>
      </c>
      <c r="BC102" s="100">
        <f>IF(BB102=1,G102,0)</f>
        <v>0</v>
      </c>
      <c r="BD102" s="100">
        <f>IF(BB102=2,G102,0)</f>
        <v>0</v>
      </c>
      <c r="BE102" s="100">
        <f>IF(BB102=3,G102,0)</f>
        <v>0</v>
      </c>
      <c r="BF102" s="100">
        <f>IF(BB102=4,G102,0)</f>
        <v>0</v>
      </c>
      <c r="BG102" s="100">
        <f>IF(BB102=5,G102,0)</f>
        <v>0</v>
      </c>
    </row>
    <row r="103" spans="1:59" ht="12.75" customHeight="1">
      <c r="A103" s="130"/>
      <c r="B103" s="131"/>
      <c r="C103" s="157" t="s">
        <v>180</v>
      </c>
      <c r="D103" s="157"/>
      <c r="E103" s="132">
        <v>0</v>
      </c>
      <c r="F103" s="133"/>
      <c r="G103" s="134"/>
      <c r="H103" s="120"/>
      <c r="I103" s="120"/>
      <c r="J103" s="120"/>
      <c r="K103" s="120"/>
      <c r="M103" s="100" t="s">
        <v>180</v>
      </c>
      <c r="O103" s="135"/>
      <c r="Q103" s="122"/>
      <c r="AA103"/>
      <c r="AB103"/>
      <c r="AC103"/>
      <c r="BB103"/>
      <c r="BC103"/>
      <c r="BD103"/>
      <c r="BE103"/>
      <c r="BF103"/>
      <c r="BG103"/>
    </row>
    <row r="104" spans="1:59" ht="12.75" customHeight="1">
      <c r="A104" s="130"/>
      <c r="B104" s="131"/>
      <c r="C104" s="157" t="s">
        <v>181</v>
      </c>
      <c r="D104" s="157"/>
      <c r="E104" s="132">
        <v>688</v>
      </c>
      <c r="F104" s="133"/>
      <c r="G104" s="134"/>
      <c r="H104" s="120"/>
      <c r="I104" s="120"/>
      <c r="J104" s="120"/>
      <c r="K104" s="120"/>
      <c r="M104" s="100" t="s">
        <v>181</v>
      </c>
      <c r="O104" s="135"/>
      <c r="Q104" s="122"/>
      <c r="AA104"/>
      <c r="AB104"/>
      <c r="AC104"/>
      <c r="BB104"/>
      <c r="BC104"/>
      <c r="BD104"/>
      <c r="BE104"/>
      <c r="BF104"/>
      <c r="BG104"/>
    </row>
    <row r="105" spans="1:59">
      <c r="A105" s="123">
        <v>24</v>
      </c>
      <c r="B105" s="124" t="s">
        <v>182</v>
      </c>
      <c r="C105" s="125" t="s">
        <v>183</v>
      </c>
      <c r="D105" s="126" t="s">
        <v>140</v>
      </c>
      <c r="E105" s="127">
        <v>701.76</v>
      </c>
      <c r="F105" s="145">
        <v>0</v>
      </c>
      <c r="G105" s="128">
        <f>E105*F105</f>
        <v>0</v>
      </c>
      <c r="H105" s="129">
        <v>2.0000000000000001E-4</v>
      </c>
      <c r="I105" s="129">
        <f>E105*H105</f>
        <v>0.140352</v>
      </c>
      <c r="J105" s="129">
        <v>0</v>
      </c>
      <c r="K105" s="129">
        <f>E105*J105</f>
        <v>0</v>
      </c>
      <c r="M105"/>
      <c r="O105"/>
      <c r="Q105" s="122">
        <v>2</v>
      </c>
      <c r="AA105" s="100">
        <v>12</v>
      </c>
      <c r="AB105" s="100">
        <v>1</v>
      </c>
      <c r="AC105" s="100">
        <v>25</v>
      </c>
      <c r="BB105" s="100">
        <v>1</v>
      </c>
      <c r="BC105" s="100">
        <f>IF(BB105=1,G105,0)</f>
        <v>0</v>
      </c>
      <c r="BD105" s="100">
        <f>IF(BB105=2,G105,0)</f>
        <v>0</v>
      </c>
      <c r="BE105" s="100">
        <f>IF(BB105=3,G105,0)</f>
        <v>0</v>
      </c>
      <c r="BF105" s="100">
        <f>IF(BB105=4,G105,0)</f>
        <v>0</v>
      </c>
      <c r="BG105" s="100">
        <f>IF(BB105=5,G105,0)</f>
        <v>0</v>
      </c>
    </row>
    <row r="106" spans="1:59" ht="12.75" customHeight="1">
      <c r="A106" s="130"/>
      <c r="B106" s="131"/>
      <c r="C106" s="157" t="s">
        <v>184</v>
      </c>
      <c r="D106" s="157"/>
      <c r="E106" s="132">
        <v>0</v>
      </c>
      <c r="F106" s="133"/>
      <c r="G106" s="134"/>
      <c r="H106" s="120"/>
      <c r="I106" s="120"/>
      <c r="J106" s="120"/>
      <c r="K106" s="120"/>
      <c r="M106" s="100" t="s">
        <v>184</v>
      </c>
      <c r="O106" s="135"/>
      <c r="Q106" s="122"/>
      <c r="AA106"/>
      <c r="AB106"/>
      <c r="AC106"/>
      <c r="BB106"/>
      <c r="BC106"/>
      <c r="BD106"/>
      <c r="BE106"/>
      <c r="BF106"/>
      <c r="BG106"/>
    </row>
    <row r="107" spans="1:59" ht="12.75" customHeight="1">
      <c r="A107" s="130"/>
      <c r="B107" s="131"/>
      <c r="C107" s="157" t="s">
        <v>185</v>
      </c>
      <c r="D107" s="157"/>
      <c r="E107" s="132">
        <v>701.76</v>
      </c>
      <c r="F107" s="133"/>
      <c r="G107" s="134"/>
      <c r="H107" s="120"/>
      <c r="I107" s="120"/>
      <c r="J107" s="120"/>
      <c r="K107" s="120"/>
      <c r="M107" s="100" t="s">
        <v>185</v>
      </c>
      <c r="O107" s="135"/>
      <c r="Q107" s="122"/>
      <c r="AA107"/>
      <c r="AB107"/>
      <c r="AC107"/>
      <c r="BB107"/>
      <c r="BC107"/>
      <c r="BD107"/>
      <c r="BE107"/>
      <c r="BF107"/>
      <c r="BG107"/>
    </row>
    <row r="108" spans="1:59">
      <c r="A108" s="123">
        <v>25</v>
      </c>
      <c r="B108" s="124" t="s">
        <v>186</v>
      </c>
      <c r="C108" s="125" t="s">
        <v>187</v>
      </c>
      <c r="D108" s="126" t="s">
        <v>77</v>
      </c>
      <c r="E108" s="127">
        <v>2.9609999999999999</v>
      </c>
      <c r="F108" s="145">
        <v>0</v>
      </c>
      <c r="G108" s="128">
        <f>E108*F108</f>
        <v>0</v>
      </c>
      <c r="H108" s="129">
        <v>2.4462199999999998</v>
      </c>
      <c r="I108" s="129">
        <f>E108*H108</f>
        <v>7.2432574199999991</v>
      </c>
      <c r="J108" s="129">
        <v>0</v>
      </c>
      <c r="K108" s="129">
        <f>E108*J108</f>
        <v>0</v>
      </c>
      <c r="M108"/>
      <c r="O108"/>
      <c r="Q108" s="122">
        <v>2</v>
      </c>
      <c r="AA108" s="100">
        <v>12</v>
      </c>
      <c r="AB108" s="100">
        <v>0</v>
      </c>
      <c r="AC108" s="100">
        <v>26</v>
      </c>
      <c r="BB108" s="100">
        <v>1</v>
      </c>
      <c r="BC108" s="100">
        <f>IF(BB108=1,G108,0)</f>
        <v>0</v>
      </c>
      <c r="BD108" s="100">
        <f>IF(BB108=2,G108,0)</f>
        <v>0</v>
      </c>
      <c r="BE108" s="100">
        <f>IF(BB108=3,G108,0)</f>
        <v>0</v>
      </c>
      <c r="BF108" s="100">
        <f>IF(BB108=4,G108,0)</f>
        <v>0</v>
      </c>
      <c r="BG108" s="100">
        <f>IF(BB108=5,G108,0)</f>
        <v>0</v>
      </c>
    </row>
    <row r="109" spans="1:59" ht="12.75" customHeight="1">
      <c r="A109" s="130"/>
      <c r="B109" s="131"/>
      <c r="C109" s="157" t="s">
        <v>188</v>
      </c>
      <c r="D109" s="157"/>
      <c r="E109" s="132">
        <v>0</v>
      </c>
      <c r="F109" s="133"/>
      <c r="G109" s="134"/>
      <c r="H109" s="120"/>
      <c r="I109" s="120"/>
      <c r="J109" s="120"/>
      <c r="K109" s="120"/>
      <c r="M109" s="100" t="s">
        <v>188</v>
      </c>
      <c r="O109" s="135"/>
      <c r="Q109" s="122"/>
      <c r="AA109"/>
      <c r="AB109"/>
      <c r="AC109"/>
      <c r="BB109"/>
      <c r="BC109"/>
      <c r="BD109"/>
      <c r="BE109"/>
      <c r="BF109"/>
      <c r="BG109"/>
    </row>
    <row r="110" spans="1:59" ht="12.75" customHeight="1">
      <c r="A110" s="130"/>
      <c r="B110" s="131"/>
      <c r="C110" s="157" t="s">
        <v>189</v>
      </c>
      <c r="D110" s="157"/>
      <c r="E110" s="132">
        <v>1.242</v>
      </c>
      <c r="F110" s="133"/>
      <c r="G110" s="134"/>
      <c r="H110" s="120"/>
      <c r="I110" s="120"/>
      <c r="J110" s="120"/>
      <c r="K110" s="120"/>
      <c r="M110" s="100" t="s">
        <v>189</v>
      </c>
      <c r="O110" s="135"/>
      <c r="Q110" s="122"/>
      <c r="AA110"/>
      <c r="AB110"/>
      <c r="AC110"/>
      <c r="BB110"/>
      <c r="BC110"/>
      <c r="BD110"/>
      <c r="BE110"/>
      <c r="BF110"/>
      <c r="BG110"/>
    </row>
    <row r="111" spans="1:59" ht="12.75" customHeight="1">
      <c r="A111" s="130"/>
      <c r="B111" s="131"/>
      <c r="C111" s="157" t="s">
        <v>190</v>
      </c>
      <c r="D111" s="157"/>
      <c r="E111" s="132">
        <v>1.26</v>
      </c>
      <c r="F111" s="133"/>
      <c r="G111" s="134"/>
      <c r="H111" s="120"/>
      <c r="I111" s="120"/>
      <c r="J111" s="120"/>
      <c r="K111" s="120"/>
      <c r="M111" s="100" t="s">
        <v>190</v>
      </c>
      <c r="O111" s="135"/>
      <c r="Q111" s="122"/>
      <c r="AA111"/>
      <c r="AB111"/>
      <c r="AC111"/>
      <c r="BB111"/>
      <c r="BC111"/>
      <c r="BD111"/>
      <c r="BE111"/>
      <c r="BF111"/>
      <c r="BG111"/>
    </row>
    <row r="112" spans="1:59" ht="12.75" customHeight="1">
      <c r="A112" s="130"/>
      <c r="B112" s="131"/>
      <c r="C112" s="157" t="s">
        <v>191</v>
      </c>
      <c r="D112" s="157"/>
      <c r="E112" s="132">
        <v>0.45900000000000002</v>
      </c>
      <c r="F112" s="133"/>
      <c r="G112" s="134"/>
      <c r="H112" s="120"/>
      <c r="I112" s="120"/>
      <c r="J112" s="120"/>
      <c r="K112" s="120"/>
      <c r="M112" s="100" t="s">
        <v>191</v>
      </c>
      <c r="O112" s="135"/>
      <c r="Q112" s="122"/>
      <c r="AA112"/>
      <c r="AB112"/>
      <c r="AC112"/>
      <c r="BB112"/>
      <c r="BC112"/>
      <c r="BD112"/>
      <c r="BE112"/>
      <c r="BF112"/>
      <c r="BG112"/>
    </row>
    <row r="113" spans="1:59">
      <c r="A113" s="123">
        <v>26</v>
      </c>
      <c r="B113" s="124" t="s">
        <v>192</v>
      </c>
      <c r="C113" s="125" t="s">
        <v>193</v>
      </c>
      <c r="D113" s="126" t="s">
        <v>140</v>
      </c>
      <c r="E113" s="127">
        <v>14.46</v>
      </c>
      <c r="F113" s="145">
        <v>0</v>
      </c>
      <c r="G113" s="128">
        <f>E113*F113</f>
        <v>0</v>
      </c>
      <c r="H113" s="129">
        <v>3.9210000000000002E-2</v>
      </c>
      <c r="I113" s="129">
        <f>E113*H113</f>
        <v>0.56697660000000005</v>
      </c>
      <c r="J113" s="129">
        <v>0</v>
      </c>
      <c r="K113" s="129">
        <f>E113*J113</f>
        <v>0</v>
      </c>
      <c r="M113"/>
      <c r="O113"/>
      <c r="Q113" s="122">
        <v>2</v>
      </c>
      <c r="AA113" s="100">
        <v>12</v>
      </c>
      <c r="AB113" s="100">
        <v>0</v>
      </c>
      <c r="AC113" s="100">
        <v>27</v>
      </c>
      <c r="BB113" s="100">
        <v>1</v>
      </c>
      <c r="BC113" s="100">
        <f>IF(BB113=1,G113,0)</f>
        <v>0</v>
      </c>
      <c r="BD113" s="100">
        <f>IF(BB113=2,G113,0)</f>
        <v>0</v>
      </c>
      <c r="BE113" s="100">
        <f>IF(BB113=3,G113,0)</f>
        <v>0</v>
      </c>
      <c r="BF113" s="100">
        <f>IF(BB113=4,G113,0)</f>
        <v>0</v>
      </c>
      <c r="BG113" s="100">
        <f>IF(BB113=5,G113,0)</f>
        <v>0</v>
      </c>
    </row>
    <row r="114" spans="1:59" ht="12.75" customHeight="1">
      <c r="A114" s="130"/>
      <c r="B114" s="131"/>
      <c r="C114" s="157" t="s">
        <v>194</v>
      </c>
      <c r="D114" s="157"/>
      <c r="E114" s="132">
        <v>7.92</v>
      </c>
      <c r="F114" s="133"/>
      <c r="G114" s="134"/>
      <c r="H114" s="120"/>
      <c r="I114" s="120"/>
      <c r="J114" s="120"/>
      <c r="K114" s="120"/>
      <c r="M114" s="100" t="s">
        <v>194</v>
      </c>
      <c r="O114" s="135"/>
      <c r="Q114" s="122"/>
      <c r="AA114"/>
      <c r="AB114"/>
      <c r="AC114"/>
      <c r="BB114"/>
      <c r="BC114"/>
      <c r="BD114"/>
      <c r="BE114"/>
      <c r="BF114"/>
      <c r="BG114"/>
    </row>
    <row r="115" spans="1:59" ht="12.75" customHeight="1">
      <c r="A115" s="130"/>
      <c r="B115" s="131"/>
      <c r="C115" s="157" t="s">
        <v>195</v>
      </c>
      <c r="D115" s="157"/>
      <c r="E115" s="132">
        <v>4.2</v>
      </c>
      <c r="F115" s="133"/>
      <c r="G115" s="134"/>
      <c r="H115" s="120"/>
      <c r="I115" s="120"/>
      <c r="J115" s="120"/>
      <c r="K115" s="120"/>
      <c r="M115" s="100" t="s">
        <v>195</v>
      </c>
      <c r="O115" s="135"/>
      <c r="Q115" s="122"/>
      <c r="AA115"/>
      <c r="AB115"/>
      <c r="AC115"/>
      <c r="BB115"/>
      <c r="BC115"/>
      <c r="BD115"/>
      <c r="BE115"/>
      <c r="BF115"/>
      <c r="BG115"/>
    </row>
    <row r="116" spans="1:59" ht="12.75" customHeight="1">
      <c r="A116" s="130"/>
      <c r="B116" s="131"/>
      <c r="C116" s="157" t="s">
        <v>196</v>
      </c>
      <c r="D116" s="157"/>
      <c r="E116" s="132">
        <v>2.34</v>
      </c>
      <c r="F116" s="133"/>
      <c r="G116" s="134"/>
      <c r="H116" s="120"/>
      <c r="I116" s="120"/>
      <c r="J116" s="120"/>
      <c r="K116" s="120"/>
      <c r="M116" s="100" t="s">
        <v>196</v>
      </c>
      <c r="O116" s="135"/>
      <c r="Q116" s="122"/>
      <c r="AA116"/>
      <c r="AB116"/>
      <c r="AC116"/>
      <c r="BB116"/>
      <c r="BC116"/>
      <c r="BD116"/>
      <c r="BE116"/>
      <c r="BF116"/>
      <c r="BG116"/>
    </row>
    <row r="117" spans="1:59">
      <c r="A117" s="123">
        <v>27</v>
      </c>
      <c r="B117" s="124" t="s">
        <v>197</v>
      </c>
      <c r="C117" s="125" t="s">
        <v>198</v>
      </c>
      <c r="D117" s="126" t="s">
        <v>140</v>
      </c>
      <c r="E117" s="127">
        <v>14.46</v>
      </c>
      <c r="F117" s="145">
        <v>0</v>
      </c>
      <c r="G117" s="128">
        <f>E117*F117</f>
        <v>0</v>
      </c>
      <c r="H117" s="129">
        <v>0</v>
      </c>
      <c r="I117" s="129">
        <f>E117*H117</f>
        <v>0</v>
      </c>
      <c r="J117" s="129">
        <v>0</v>
      </c>
      <c r="K117" s="129">
        <f>E117*J117</f>
        <v>0</v>
      </c>
      <c r="M117"/>
      <c r="O117"/>
      <c r="Q117" s="122">
        <v>2</v>
      </c>
      <c r="AA117" s="100">
        <v>12</v>
      </c>
      <c r="AB117" s="100">
        <v>0</v>
      </c>
      <c r="AC117" s="100">
        <v>28</v>
      </c>
      <c r="BB117" s="100">
        <v>1</v>
      </c>
      <c r="BC117" s="100">
        <f>IF(BB117=1,G117,0)</f>
        <v>0</v>
      </c>
      <c r="BD117" s="100">
        <f>IF(BB117=2,G117,0)</f>
        <v>0</v>
      </c>
      <c r="BE117" s="100">
        <f>IF(BB117=3,G117,0)</f>
        <v>0</v>
      </c>
      <c r="BF117" s="100">
        <f>IF(BB117=4,G117,0)</f>
        <v>0</v>
      </c>
      <c r="BG117" s="100">
        <f>IF(BB117=5,G117,0)</f>
        <v>0</v>
      </c>
    </row>
    <row r="118" spans="1:59" ht="12.75" customHeight="1">
      <c r="A118" s="130"/>
      <c r="B118" s="131"/>
      <c r="C118" s="157" t="s">
        <v>199</v>
      </c>
      <c r="D118" s="157"/>
      <c r="E118" s="132">
        <v>14.46</v>
      </c>
      <c r="F118" s="133"/>
      <c r="G118" s="134"/>
      <c r="H118" s="120"/>
      <c r="I118" s="120"/>
      <c r="J118" s="120"/>
      <c r="K118" s="120"/>
      <c r="M118" s="100" t="s">
        <v>199</v>
      </c>
      <c r="O118" s="135"/>
      <c r="Q118" s="122"/>
      <c r="AA118"/>
      <c r="AB118"/>
      <c r="AC118"/>
      <c r="BB118"/>
      <c r="BC118"/>
      <c r="BD118"/>
      <c r="BE118"/>
      <c r="BF118"/>
      <c r="BG118"/>
    </row>
    <row r="119" spans="1:59">
      <c r="A119" s="137"/>
      <c r="B119" s="138" t="s">
        <v>162</v>
      </c>
      <c r="C119" s="139" t="str">
        <f>CONCATENATE(B86," ",C86)</f>
        <v>2 Základy,zvláštní zakládání</v>
      </c>
      <c r="D119" s="137"/>
      <c r="E119" s="140"/>
      <c r="F119" s="140"/>
      <c r="G119" s="141">
        <f>SUM(G86:G118)</f>
        <v>0</v>
      </c>
      <c r="H119" s="142"/>
      <c r="I119" s="143">
        <f>SUM(I86:I118)</f>
        <v>97.295986019999987</v>
      </c>
      <c r="J119" s="142"/>
      <c r="K119" s="143">
        <f>SUM(K86:K118)</f>
        <v>0</v>
      </c>
      <c r="M119"/>
      <c r="O119"/>
      <c r="Q119" s="122">
        <v>4</v>
      </c>
      <c r="AA119"/>
      <c r="AB119"/>
      <c r="AC119"/>
      <c r="BB119"/>
      <c r="BC119" s="144">
        <f>SUM(BC86:BC118)</f>
        <v>0</v>
      </c>
      <c r="BD119" s="144">
        <f>SUM(BD86:BD118)</f>
        <v>0</v>
      </c>
      <c r="BE119" s="144">
        <f>SUM(BE86:BE118)</f>
        <v>0</v>
      </c>
      <c r="BF119" s="144">
        <f>SUM(BF86:BF118)</f>
        <v>0</v>
      </c>
      <c r="BG119" s="144">
        <f>SUM(BG86:BG118)</f>
        <v>0</v>
      </c>
    </row>
    <row r="120" spans="1:59">
      <c r="A120" s="115" t="s">
        <v>72</v>
      </c>
      <c r="B120" s="116" t="s">
        <v>200</v>
      </c>
      <c r="C120" s="117" t="s">
        <v>201</v>
      </c>
      <c r="D120" s="118"/>
      <c r="E120" s="119"/>
      <c r="F120" s="119"/>
      <c r="G120" s="120"/>
      <c r="H120" s="121"/>
      <c r="I120" s="121"/>
      <c r="J120" s="121"/>
      <c r="K120" s="121"/>
      <c r="M120"/>
      <c r="O120"/>
      <c r="Q120" s="122">
        <v>1</v>
      </c>
      <c r="AA120"/>
      <c r="AB120"/>
      <c r="AC120"/>
      <c r="BB120"/>
      <c r="BC120"/>
      <c r="BD120"/>
      <c r="BE120"/>
      <c r="BF120"/>
      <c r="BG120"/>
    </row>
    <row r="121" spans="1:59">
      <c r="A121" s="123">
        <v>28</v>
      </c>
      <c r="B121" s="124" t="s">
        <v>202</v>
      </c>
      <c r="C121" s="125" t="s">
        <v>203</v>
      </c>
      <c r="D121" s="126" t="s">
        <v>140</v>
      </c>
      <c r="E121" s="127">
        <v>354.6</v>
      </c>
      <c r="F121" s="145">
        <v>0</v>
      </c>
      <c r="G121" s="128">
        <f>E121*F121</f>
        <v>0</v>
      </c>
      <c r="H121" s="129">
        <v>0.46166000000000001</v>
      </c>
      <c r="I121" s="129">
        <f>E121*H121</f>
        <v>163.70463600000002</v>
      </c>
      <c r="J121" s="129">
        <v>0</v>
      </c>
      <c r="K121" s="129">
        <f>E121*J121</f>
        <v>0</v>
      </c>
      <c r="M121"/>
      <c r="O121"/>
      <c r="Q121" s="122">
        <v>2</v>
      </c>
      <c r="AA121" s="100">
        <v>12</v>
      </c>
      <c r="AB121" s="100">
        <v>0</v>
      </c>
      <c r="AC121" s="100">
        <v>29</v>
      </c>
      <c r="BB121" s="100">
        <v>1</v>
      </c>
      <c r="BC121" s="100">
        <f>IF(BB121=1,G121,0)</f>
        <v>0</v>
      </c>
      <c r="BD121" s="100">
        <f>IF(BB121=2,G121,0)</f>
        <v>0</v>
      </c>
      <c r="BE121" s="100">
        <f>IF(BB121=3,G121,0)</f>
        <v>0</v>
      </c>
      <c r="BF121" s="100">
        <f>IF(BB121=4,G121,0)</f>
        <v>0</v>
      </c>
      <c r="BG121" s="100">
        <f>IF(BB121=5,G121,0)</f>
        <v>0</v>
      </c>
    </row>
    <row r="122" spans="1:59" ht="12.75" customHeight="1">
      <c r="A122" s="130"/>
      <c r="B122" s="131"/>
      <c r="C122" s="157" t="s">
        <v>204</v>
      </c>
      <c r="D122" s="157"/>
      <c r="E122" s="132">
        <v>354.6</v>
      </c>
      <c r="F122" s="133"/>
      <c r="G122" s="134"/>
      <c r="H122" s="120"/>
      <c r="I122" s="120"/>
      <c r="J122" s="120"/>
      <c r="K122" s="120"/>
      <c r="M122" s="100" t="s">
        <v>204</v>
      </c>
      <c r="O122" s="135"/>
      <c r="Q122" s="122"/>
      <c r="AA122"/>
      <c r="AB122"/>
      <c r="AC122"/>
      <c r="BB122"/>
      <c r="BC122"/>
      <c r="BD122"/>
      <c r="BE122"/>
      <c r="BF122"/>
      <c r="BG122"/>
    </row>
    <row r="123" spans="1:59">
      <c r="A123" s="123">
        <v>29</v>
      </c>
      <c r="B123" s="124" t="s">
        <v>205</v>
      </c>
      <c r="C123" s="125" t="s">
        <v>206</v>
      </c>
      <c r="D123" s="126" t="s">
        <v>140</v>
      </c>
      <c r="E123" s="127">
        <v>1504.96</v>
      </c>
      <c r="F123" s="145">
        <v>0</v>
      </c>
      <c r="G123" s="128">
        <f>E123*F123</f>
        <v>0</v>
      </c>
      <c r="H123" s="129">
        <v>0.27994000000000002</v>
      </c>
      <c r="I123" s="129">
        <f>E123*H123</f>
        <v>421.29850240000002</v>
      </c>
      <c r="J123" s="129">
        <v>0</v>
      </c>
      <c r="K123" s="129">
        <f>E123*J123</f>
        <v>0</v>
      </c>
      <c r="M123"/>
      <c r="O123"/>
      <c r="Q123" s="122">
        <v>2</v>
      </c>
      <c r="AA123" s="100">
        <v>12</v>
      </c>
      <c r="AB123" s="100">
        <v>0</v>
      </c>
      <c r="AC123" s="100">
        <v>30</v>
      </c>
      <c r="BB123" s="100">
        <v>1</v>
      </c>
      <c r="BC123" s="100">
        <f>IF(BB123=1,G123,0)</f>
        <v>0</v>
      </c>
      <c r="BD123" s="100">
        <f>IF(BB123=2,G123,0)</f>
        <v>0</v>
      </c>
      <c r="BE123" s="100">
        <f>IF(BB123=3,G123,0)</f>
        <v>0</v>
      </c>
      <c r="BF123" s="100">
        <f>IF(BB123=4,G123,0)</f>
        <v>0</v>
      </c>
      <c r="BG123" s="100">
        <f>IF(BB123=5,G123,0)</f>
        <v>0</v>
      </c>
    </row>
    <row r="124" spans="1:59" ht="12.75" customHeight="1">
      <c r="A124" s="130"/>
      <c r="B124" s="131"/>
      <c r="C124" s="157" t="s">
        <v>207</v>
      </c>
      <c r="D124" s="157"/>
      <c r="E124" s="132">
        <v>0</v>
      </c>
      <c r="F124" s="133"/>
      <c r="G124" s="134"/>
      <c r="H124" s="120"/>
      <c r="I124" s="120"/>
      <c r="J124" s="120"/>
      <c r="K124" s="120"/>
      <c r="M124" s="100" t="s">
        <v>207</v>
      </c>
      <c r="O124" s="135"/>
      <c r="Q124" s="122"/>
      <c r="AA124"/>
      <c r="AB124"/>
      <c r="AC124"/>
      <c r="BB124"/>
      <c r="BC124"/>
      <c r="BD124"/>
      <c r="BE124"/>
      <c r="BF124"/>
      <c r="BG124"/>
    </row>
    <row r="125" spans="1:59" ht="12.75" customHeight="1">
      <c r="A125" s="130"/>
      <c r="B125" s="131"/>
      <c r="C125" s="157" t="s">
        <v>208</v>
      </c>
      <c r="D125" s="157"/>
      <c r="E125" s="132">
        <v>0</v>
      </c>
      <c r="F125" s="133"/>
      <c r="G125" s="134"/>
      <c r="H125" s="120"/>
      <c r="I125" s="120"/>
      <c r="J125" s="120"/>
      <c r="K125" s="120"/>
      <c r="M125" s="100" t="s">
        <v>208</v>
      </c>
      <c r="O125" s="135"/>
      <c r="Q125" s="122"/>
      <c r="AA125"/>
      <c r="AB125"/>
      <c r="AC125"/>
      <c r="BB125"/>
      <c r="BC125"/>
      <c r="BD125"/>
      <c r="BE125"/>
      <c r="BF125"/>
      <c r="BG125"/>
    </row>
    <row r="126" spans="1:59" ht="12.75" customHeight="1">
      <c r="A126" s="130"/>
      <c r="B126" s="131"/>
      <c r="C126" s="157" t="s">
        <v>209</v>
      </c>
      <c r="D126" s="157"/>
      <c r="E126" s="132">
        <v>0</v>
      </c>
      <c r="F126" s="133"/>
      <c r="G126" s="134"/>
      <c r="H126" s="120"/>
      <c r="I126" s="120"/>
      <c r="J126" s="120"/>
      <c r="K126" s="120"/>
      <c r="M126" s="100" t="s">
        <v>209</v>
      </c>
      <c r="O126" s="135"/>
      <c r="Q126" s="122"/>
      <c r="AA126"/>
      <c r="AB126"/>
      <c r="AC126"/>
      <c r="BB126"/>
      <c r="BC126"/>
      <c r="BD126"/>
      <c r="BE126"/>
      <c r="BF126"/>
      <c r="BG126"/>
    </row>
    <row r="127" spans="1:59" ht="12.75" customHeight="1">
      <c r="A127" s="130"/>
      <c r="B127" s="131"/>
      <c r="C127" s="157" t="s">
        <v>210</v>
      </c>
      <c r="D127" s="157"/>
      <c r="E127" s="132">
        <v>1247.1600000000001</v>
      </c>
      <c r="F127" s="133"/>
      <c r="G127" s="134"/>
      <c r="H127" s="120"/>
      <c r="I127" s="120"/>
      <c r="J127" s="120"/>
      <c r="K127" s="120"/>
      <c r="M127" s="100" t="s">
        <v>210</v>
      </c>
      <c r="O127" s="135"/>
      <c r="Q127" s="122"/>
      <c r="AA127"/>
      <c r="AB127"/>
      <c r="AC127"/>
      <c r="BB127"/>
      <c r="BC127"/>
      <c r="BD127"/>
      <c r="BE127"/>
      <c r="BF127"/>
      <c r="BG127"/>
    </row>
    <row r="128" spans="1:59" ht="12.75" customHeight="1">
      <c r="A128" s="130"/>
      <c r="B128" s="131"/>
      <c r="C128" s="157" t="s">
        <v>211</v>
      </c>
      <c r="D128" s="157"/>
      <c r="E128" s="132">
        <v>0</v>
      </c>
      <c r="F128" s="133"/>
      <c r="G128" s="134"/>
      <c r="H128" s="120"/>
      <c r="I128" s="120"/>
      <c r="J128" s="120"/>
      <c r="K128" s="120"/>
      <c r="M128" s="100" t="s">
        <v>211</v>
      </c>
      <c r="O128" s="135"/>
      <c r="Q128" s="122"/>
      <c r="AA128"/>
      <c r="AB128"/>
      <c r="AC128"/>
      <c r="BB128"/>
      <c r="BC128"/>
      <c r="BD128"/>
      <c r="BE128"/>
      <c r="BF128"/>
      <c r="BG128"/>
    </row>
    <row r="129" spans="1:59" ht="12.75" customHeight="1">
      <c r="A129" s="130"/>
      <c r="B129" s="131"/>
      <c r="C129" s="157" t="s">
        <v>212</v>
      </c>
      <c r="D129" s="157"/>
      <c r="E129" s="132">
        <v>148</v>
      </c>
      <c r="F129" s="133"/>
      <c r="G129" s="134"/>
      <c r="H129" s="120"/>
      <c r="I129" s="120"/>
      <c r="J129" s="120"/>
      <c r="K129" s="120"/>
      <c r="M129" s="100" t="s">
        <v>212</v>
      </c>
      <c r="O129" s="135"/>
      <c r="Q129" s="122"/>
      <c r="AA129"/>
      <c r="AB129"/>
      <c r="AC129"/>
      <c r="BB129"/>
      <c r="BC129"/>
      <c r="BD129"/>
      <c r="BE129"/>
      <c r="BF129"/>
      <c r="BG129"/>
    </row>
    <row r="130" spans="1:59" ht="12.75" customHeight="1">
      <c r="A130" s="130"/>
      <c r="B130" s="131"/>
      <c r="C130" s="157" t="s">
        <v>213</v>
      </c>
      <c r="D130" s="157"/>
      <c r="E130" s="132">
        <v>100</v>
      </c>
      <c r="F130" s="133"/>
      <c r="G130" s="134"/>
      <c r="H130" s="120"/>
      <c r="I130" s="120"/>
      <c r="J130" s="120"/>
      <c r="K130" s="120"/>
      <c r="M130" s="100" t="s">
        <v>213</v>
      </c>
      <c r="O130" s="135"/>
      <c r="Q130" s="122"/>
      <c r="AA130"/>
      <c r="AB130"/>
      <c r="AC130"/>
      <c r="BB130"/>
      <c r="BC130"/>
      <c r="BD130"/>
      <c r="BE130"/>
      <c r="BF130"/>
      <c r="BG130"/>
    </row>
    <row r="131" spans="1:59" ht="12.75" customHeight="1">
      <c r="A131" s="130"/>
      <c r="B131" s="131"/>
      <c r="C131" s="157" t="s">
        <v>214</v>
      </c>
      <c r="D131" s="157"/>
      <c r="E131" s="132">
        <v>9.8000000000000007</v>
      </c>
      <c r="F131" s="133"/>
      <c r="G131" s="134"/>
      <c r="H131" s="120"/>
      <c r="I131" s="120"/>
      <c r="J131" s="120"/>
      <c r="K131" s="120"/>
      <c r="M131" s="100" t="s">
        <v>214</v>
      </c>
      <c r="O131" s="135"/>
      <c r="Q131" s="122"/>
      <c r="AA131"/>
      <c r="AB131"/>
      <c r="AC131"/>
      <c r="BB131"/>
      <c r="BC131"/>
      <c r="BD131"/>
      <c r="BE131"/>
      <c r="BF131"/>
      <c r="BG131"/>
    </row>
    <row r="132" spans="1:59">
      <c r="A132" s="123">
        <v>30</v>
      </c>
      <c r="B132" s="124" t="s">
        <v>215</v>
      </c>
      <c r="C132" s="125" t="s">
        <v>216</v>
      </c>
      <c r="D132" s="126" t="s">
        <v>140</v>
      </c>
      <c r="E132" s="127">
        <v>709.2</v>
      </c>
      <c r="F132" s="145">
        <v>0</v>
      </c>
      <c r="G132" s="128">
        <f>E132*F132</f>
        <v>0</v>
      </c>
      <c r="H132" s="129">
        <v>1.77E-2</v>
      </c>
      <c r="I132" s="129">
        <f>E132*H132</f>
        <v>12.552840000000002</v>
      </c>
      <c r="J132" s="129">
        <v>0</v>
      </c>
      <c r="K132" s="129">
        <f>E132*J132</f>
        <v>0</v>
      </c>
      <c r="M132"/>
      <c r="O132"/>
      <c r="Q132" s="122">
        <v>2</v>
      </c>
      <c r="AA132" s="100">
        <v>12</v>
      </c>
      <c r="AB132" s="100">
        <v>0</v>
      </c>
      <c r="AC132" s="100">
        <v>31</v>
      </c>
      <c r="BB132" s="100">
        <v>1</v>
      </c>
      <c r="BC132" s="100">
        <f>IF(BB132=1,G132,0)</f>
        <v>0</v>
      </c>
      <c r="BD132" s="100">
        <f>IF(BB132=2,G132,0)</f>
        <v>0</v>
      </c>
      <c r="BE132" s="100">
        <f>IF(BB132=3,G132,0)</f>
        <v>0</v>
      </c>
      <c r="BF132" s="100">
        <f>IF(BB132=4,G132,0)</f>
        <v>0</v>
      </c>
      <c r="BG132" s="100">
        <f>IF(BB132=5,G132,0)</f>
        <v>0</v>
      </c>
    </row>
    <row r="133" spans="1:59" ht="12.75" customHeight="1">
      <c r="A133" s="130"/>
      <c r="B133" s="131"/>
      <c r="C133" s="157" t="s">
        <v>217</v>
      </c>
      <c r="D133" s="157"/>
      <c r="E133" s="132">
        <v>0</v>
      </c>
      <c r="F133" s="133"/>
      <c r="G133" s="134"/>
      <c r="H133" s="120"/>
      <c r="I133" s="120"/>
      <c r="J133" s="120"/>
      <c r="K133" s="120"/>
      <c r="M133" s="100" t="s">
        <v>217</v>
      </c>
      <c r="O133" s="135"/>
      <c r="Q133" s="122"/>
      <c r="AA133"/>
      <c r="AB133"/>
      <c r="AC133"/>
      <c r="BB133"/>
      <c r="BC133"/>
      <c r="BD133"/>
      <c r="BE133"/>
      <c r="BF133"/>
      <c r="BG133"/>
    </row>
    <row r="134" spans="1:59" ht="12.75" customHeight="1">
      <c r="A134" s="130"/>
      <c r="B134" s="131"/>
      <c r="C134" s="157" t="s">
        <v>218</v>
      </c>
      <c r="D134" s="157"/>
      <c r="E134" s="132">
        <v>709.2</v>
      </c>
      <c r="F134" s="133"/>
      <c r="G134" s="134"/>
      <c r="H134" s="120"/>
      <c r="I134" s="120"/>
      <c r="J134" s="120"/>
      <c r="K134" s="120"/>
      <c r="M134" s="100" t="s">
        <v>218</v>
      </c>
      <c r="O134" s="135"/>
      <c r="Q134" s="122"/>
      <c r="AA134"/>
      <c r="AB134"/>
      <c r="AC134"/>
      <c r="BB134"/>
      <c r="BC134"/>
      <c r="BD134"/>
      <c r="BE134"/>
      <c r="BF134"/>
      <c r="BG134"/>
    </row>
    <row r="135" spans="1:59">
      <c r="A135" s="123">
        <v>31</v>
      </c>
      <c r="B135" s="124" t="s">
        <v>219</v>
      </c>
      <c r="C135" s="125" t="s">
        <v>220</v>
      </c>
      <c r="D135" s="126" t="s">
        <v>140</v>
      </c>
      <c r="E135" s="127">
        <v>8191.26</v>
      </c>
      <c r="F135" s="145">
        <v>0</v>
      </c>
      <c r="G135" s="128">
        <f>E135*F135</f>
        <v>0</v>
      </c>
      <c r="H135" s="129">
        <v>1.07E-3</v>
      </c>
      <c r="I135" s="129">
        <f>E135*H135</f>
        <v>8.7646481999999999</v>
      </c>
      <c r="J135" s="129">
        <v>0</v>
      </c>
      <c r="K135" s="129">
        <f>E135*J135</f>
        <v>0</v>
      </c>
      <c r="M135"/>
      <c r="O135"/>
      <c r="Q135" s="122">
        <v>2</v>
      </c>
      <c r="AA135" s="100">
        <v>12</v>
      </c>
      <c r="AB135" s="100">
        <v>0</v>
      </c>
      <c r="AC135" s="100">
        <v>32</v>
      </c>
      <c r="BB135" s="100">
        <v>1</v>
      </c>
      <c r="BC135" s="100">
        <f>IF(BB135=1,G135,0)</f>
        <v>0</v>
      </c>
      <c r="BD135" s="100">
        <f>IF(BB135=2,G135,0)</f>
        <v>0</v>
      </c>
      <c r="BE135" s="100">
        <f>IF(BB135=3,G135,0)</f>
        <v>0</v>
      </c>
      <c r="BF135" s="100">
        <f>IF(BB135=4,G135,0)</f>
        <v>0</v>
      </c>
      <c r="BG135" s="100">
        <f>IF(BB135=5,G135,0)</f>
        <v>0</v>
      </c>
    </row>
    <row r="136" spans="1:59" ht="12.75" customHeight="1">
      <c r="A136" s="130"/>
      <c r="B136" s="131"/>
      <c r="C136" s="157" t="s">
        <v>221</v>
      </c>
      <c r="D136" s="157"/>
      <c r="E136" s="132">
        <v>8191.26</v>
      </c>
      <c r="F136" s="133"/>
      <c r="G136" s="134"/>
      <c r="H136" s="120"/>
      <c r="I136" s="120"/>
      <c r="J136" s="120"/>
      <c r="K136" s="120"/>
      <c r="M136" s="100" t="s">
        <v>221</v>
      </c>
      <c r="O136" s="135"/>
      <c r="Q136" s="122"/>
      <c r="AA136"/>
      <c r="AB136"/>
      <c r="AC136"/>
      <c r="BB136"/>
      <c r="BC136"/>
      <c r="BD136"/>
      <c r="BE136"/>
      <c r="BF136"/>
      <c r="BG136"/>
    </row>
    <row r="137" spans="1:59">
      <c r="A137" s="123">
        <v>32</v>
      </c>
      <c r="B137" s="124" t="s">
        <v>222</v>
      </c>
      <c r="C137" s="125" t="s">
        <v>223</v>
      </c>
      <c r="D137" s="126" t="s">
        <v>77</v>
      </c>
      <c r="E137" s="127">
        <v>51.6</v>
      </c>
      <c r="F137" s="145">
        <v>0</v>
      </c>
      <c r="G137" s="128">
        <f>E137*F137</f>
        <v>0</v>
      </c>
      <c r="H137" s="129">
        <v>0</v>
      </c>
      <c r="I137" s="129">
        <f>E137*H137</f>
        <v>0</v>
      </c>
      <c r="J137" s="129">
        <v>0</v>
      </c>
      <c r="K137" s="129">
        <f>E137*J137</f>
        <v>0</v>
      </c>
      <c r="M137"/>
      <c r="O137"/>
      <c r="Q137" s="122">
        <v>2</v>
      </c>
      <c r="AA137" s="100">
        <v>12</v>
      </c>
      <c r="AB137" s="100">
        <v>0</v>
      </c>
      <c r="AC137" s="100">
        <v>33</v>
      </c>
      <c r="BB137" s="100">
        <v>1</v>
      </c>
      <c r="BC137" s="100">
        <f>IF(BB137=1,G137,0)</f>
        <v>0</v>
      </c>
      <c r="BD137" s="100">
        <f>IF(BB137=2,G137,0)</f>
        <v>0</v>
      </c>
      <c r="BE137" s="100">
        <f>IF(BB137=3,G137,0)</f>
        <v>0</v>
      </c>
      <c r="BF137" s="100">
        <f>IF(BB137=4,G137,0)</f>
        <v>0</v>
      </c>
      <c r="BG137" s="100">
        <f>IF(BB137=5,G137,0)</f>
        <v>0</v>
      </c>
    </row>
    <row r="138" spans="1:59" ht="12.75" customHeight="1">
      <c r="A138" s="130"/>
      <c r="B138" s="131"/>
      <c r="C138" s="157" t="s">
        <v>82</v>
      </c>
      <c r="D138" s="157"/>
      <c r="E138" s="132">
        <v>0</v>
      </c>
      <c r="F138" s="133"/>
      <c r="G138" s="134"/>
      <c r="H138" s="120"/>
      <c r="I138" s="120"/>
      <c r="J138" s="120"/>
      <c r="K138" s="120"/>
      <c r="M138" s="100" t="s">
        <v>82</v>
      </c>
      <c r="O138" s="135"/>
      <c r="Q138" s="122"/>
      <c r="AA138"/>
      <c r="AB138"/>
      <c r="AC138"/>
      <c r="BB138"/>
      <c r="BC138"/>
      <c r="BD138"/>
      <c r="BE138"/>
      <c r="BF138"/>
      <c r="BG138"/>
    </row>
    <row r="139" spans="1:59" ht="12.75" customHeight="1">
      <c r="A139" s="130"/>
      <c r="B139" s="131"/>
      <c r="C139" s="157" t="s">
        <v>224</v>
      </c>
      <c r="D139" s="157"/>
      <c r="E139" s="132">
        <v>0</v>
      </c>
      <c r="F139" s="133"/>
      <c r="G139" s="134"/>
      <c r="H139" s="120"/>
      <c r="I139" s="120"/>
      <c r="J139" s="120"/>
      <c r="K139" s="120"/>
      <c r="M139" s="100" t="s">
        <v>224</v>
      </c>
      <c r="O139" s="135"/>
      <c r="Q139" s="122"/>
      <c r="AA139"/>
      <c r="AB139"/>
      <c r="AC139"/>
      <c r="BB139"/>
      <c r="BC139"/>
      <c r="BD139"/>
      <c r="BE139"/>
      <c r="BF139"/>
      <c r="BG139"/>
    </row>
    <row r="140" spans="1:59" ht="12.75" customHeight="1">
      <c r="A140" s="130"/>
      <c r="B140" s="131"/>
      <c r="C140" s="157" t="s">
        <v>225</v>
      </c>
      <c r="D140" s="157"/>
      <c r="E140" s="132">
        <v>51.6</v>
      </c>
      <c r="F140" s="133"/>
      <c r="G140" s="134"/>
      <c r="H140" s="120"/>
      <c r="I140" s="120"/>
      <c r="J140" s="120"/>
      <c r="K140" s="120"/>
      <c r="M140" s="100" t="s">
        <v>225</v>
      </c>
      <c r="O140" s="135"/>
      <c r="Q140" s="122"/>
      <c r="AA140"/>
      <c r="AB140"/>
      <c r="AC140"/>
      <c r="BB140"/>
      <c r="BC140"/>
      <c r="BD140"/>
      <c r="BE140"/>
      <c r="BF140"/>
      <c r="BG140"/>
    </row>
    <row r="141" spans="1:59">
      <c r="A141" s="130"/>
      <c r="B141" s="131"/>
      <c r="C141" s="157"/>
      <c r="D141" s="157"/>
      <c r="E141" s="132">
        <v>0</v>
      </c>
      <c r="F141" s="133"/>
      <c r="G141" s="134"/>
      <c r="H141" s="120"/>
      <c r="I141" s="120"/>
      <c r="J141" s="120"/>
      <c r="K141" s="120"/>
      <c r="M141"/>
      <c r="O141" s="135"/>
      <c r="Q141" s="122"/>
      <c r="AA141"/>
      <c r="AB141"/>
      <c r="AC141"/>
      <c r="BB141"/>
      <c r="BC141"/>
      <c r="BD141"/>
      <c r="BE141"/>
      <c r="BF141"/>
      <c r="BG141"/>
    </row>
    <row r="142" spans="1:59">
      <c r="A142" s="123">
        <v>33</v>
      </c>
      <c r="B142" s="124" t="s">
        <v>226</v>
      </c>
      <c r="C142" s="125" t="s">
        <v>227</v>
      </c>
      <c r="D142" s="126" t="s">
        <v>132</v>
      </c>
      <c r="E142" s="127">
        <v>92.88</v>
      </c>
      <c r="F142" s="145">
        <v>0</v>
      </c>
      <c r="G142" s="128">
        <f>E142*F142</f>
        <v>0</v>
      </c>
      <c r="H142" s="129">
        <v>1</v>
      </c>
      <c r="I142" s="129">
        <f>E142*H142</f>
        <v>92.88</v>
      </c>
      <c r="J142" s="129">
        <v>0</v>
      </c>
      <c r="K142" s="129">
        <f>E142*J142</f>
        <v>0</v>
      </c>
      <c r="M142"/>
      <c r="O142"/>
      <c r="Q142" s="122">
        <v>2</v>
      </c>
      <c r="AA142" s="100">
        <v>12</v>
      </c>
      <c r="AB142" s="100">
        <v>1</v>
      </c>
      <c r="AC142" s="100">
        <v>34</v>
      </c>
      <c r="BB142" s="100">
        <v>1</v>
      </c>
      <c r="BC142" s="100">
        <f>IF(BB142=1,G142,0)</f>
        <v>0</v>
      </c>
      <c r="BD142" s="100">
        <f>IF(BB142=2,G142,0)</f>
        <v>0</v>
      </c>
      <c r="BE142" s="100">
        <f>IF(BB142=3,G142,0)</f>
        <v>0</v>
      </c>
      <c r="BF142" s="100">
        <f>IF(BB142=4,G142,0)</f>
        <v>0</v>
      </c>
      <c r="BG142" s="100">
        <f>IF(BB142=5,G142,0)</f>
        <v>0</v>
      </c>
    </row>
    <row r="143" spans="1:59" ht="12.75" customHeight="1">
      <c r="A143" s="130"/>
      <c r="B143" s="131"/>
      <c r="C143" s="157" t="s">
        <v>228</v>
      </c>
      <c r="D143" s="157"/>
      <c r="E143" s="132">
        <v>0</v>
      </c>
      <c r="F143" s="133"/>
      <c r="G143" s="134"/>
      <c r="H143" s="120"/>
      <c r="I143" s="120"/>
      <c r="J143" s="120"/>
      <c r="K143" s="120"/>
      <c r="M143" s="100" t="s">
        <v>228</v>
      </c>
      <c r="O143" s="135"/>
      <c r="Q143" s="122"/>
      <c r="AA143"/>
      <c r="AB143"/>
      <c r="AC143"/>
      <c r="BB143"/>
      <c r="BC143"/>
      <c r="BD143"/>
      <c r="BE143"/>
      <c r="BF143"/>
      <c r="BG143"/>
    </row>
    <row r="144" spans="1:59" ht="12.75" customHeight="1">
      <c r="A144" s="130"/>
      <c r="B144" s="131"/>
      <c r="C144" s="157" t="s">
        <v>229</v>
      </c>
      <c r="D144" s="157"/>
      <c r="E144" s="132">
        <v>92.88</v>
      </c>
      <c r="F144" s="133"/>
      <c r="G144" s="134"/>
      <c r="H144" s="120"/>
      <c r="I144" s="120"/>
      <c r="J144" s="120"/>
      <c r="K144" s="120"/>
      <c r="M144" s="100" t="s">
        <v>229</v>
      </c>
      <c r="O144" s="135"/>
      <c r="Q144" s="122"/>
      <c r="AA144"/>
      <c r="AB144"/>
      <c r="AC144"/>
      <c r="BB144"/>
      <c r="BC144"/>
      <c r="BD144"/>
      <c r="BE144"/>
      <c r="BF144"/>
      <c r="BG144"/>
    </row>
    <row r="145" spans="1:59">
      <c r="A145" s="123">
        <v>34</v>
      </c>
      <c r="B145" s="124" t="s">
        <v>230</v>
      </c>
      <c r="C145" s="125" t="s">
        <v>231</v>
      </c>
      <c r="D145" s="126" t="s">
        <v>140</v>
      </c>
      <c r="E145" s="127">
        <v>1066.8699999999999</v>
      </c>
      <c r="F145" s="145">
        <v>0</v>
      </c>
      <c r="G145" s="128">
        <f>E145*F145</f>
        <v>0</v>
      </c>
      <c r="H145" s="129">
        <v>6.0999999999999997E-4</v>
      </c>
      <c r="I145" s="129">
        <f>E145*H145</f>
        <v>0.65079069999999994</v>
      </c>
      <c r="J145" s="129">
        <v>0</v>
      </c>
      <c r="K145" s="129">
        <f>E145*J145</f>
        <v>0</v>
      </c>
      <c r="M145"/>
      <c r="O145"/>
      <c r="Q145" s="122">
        <v>2</v>
      </c>
      <c r="AA145" s="100">
        <v>12</v>
      </c>
      <c r="AB145" s="100">
        <v>0</v>
      </c>
      <c r="AC145" s="100">
        <v>35</v>
      </c>
      <c r="BB145" s="100">
        <v>1</v>
      </c>
      <c r="BC145" s="100">
        <f>IF(BB145=1,G145,0)</f>
        <v>0</v>
      </c>
      <c r="BD145" s="100">
        <f>IF(BB145=2,G145,0)</f>
        <v>0</v>
      </c>
      <c r="BE145" s="100">
        <f>IF(BB145=3,G145,0)</f>
        <v>0</v>
      </c>
      <c r="BF145" s="100">
        <f>IF(BB145=4,G145,0)</f>
        <v>0</v>
      </c>
      <c r="BG145" s="100">
        <f>IF(BB145=5,G145,0)</f>
        <v>0</v>
      </c>
    </row>
    <row r="146" spans="1:59" ht="12.75" customHeight="1">
      <c r="A146" s="130"/>
      <c r="B146" s="131"/>
      <c r="C146" s="157" t="s">
        <v>207</v>
      </c>
      <c r="D146" s="157"/>
      <c r="E146" s="132">
        <v>0</v>
      </c>
      <c r="F146" s="133"/>
      <c r="G146" s="134"/>
      <c r="H146" s="120"/>
      <c r="I146" s="120"/>
      <c r="J146" s="120"/>
      <c r="K146" s="120"/>
      <c r="M146" s="100" t="s">
        <v>207</v>
      </c>
      <c r="O146" s="135"/>
      <c r="Q146" s="122"/>
      <c r="AA146"/>
      <c r="AB146"/>
      <c r="AC146"/>
      <c r="BB146"/>
      <c r="BC146"/>
      <c r="BD146"/>
      <c r="BE146"/>
      <c r="BF146"/>
      <c r="BG146"/>
    </row>
    <row r="147" spans="1:59" ht="12.75" customHeight="1">
      <c r="A147" s="130"/>
      <c r="B147" s="131"/>
      <c r="C147" s="157" t="s">
        <v>232</v>
      </c>
      <c r="D147" s="157"/>
      <c r="E147" s="132">
        <v>0</v>
      </c>
      <c r="F147" s="133"/>
      <c r="G147" s="134"/>
      <c r="H147" s="120"/>
      <c r="I147" s="120"/>
      <c r="J147" s="120"/>
      <c r="K147" s="120"/>
      <c r="M147" s="100" t="s">
        <v>232</v>
      </c>
      <c r="O147" s="135"/>
      <c r="Q147" s="122"/>
      <c r="AA147"/>
      <c r="AB147"/>
      <c r="AC147"/>
      <c r="BB147"/>
      <c r="BC147"/>
      <c r="BD147"/>
      <c r="BE147"/>
      <c r="BF147"/>
      <c r="BG147"/>
    </row>
    <row r="148" spans="1:59" ht="12.75" customHeight="1">
      <c r="A148" s="130"/>
      <c r="B148" s="131"/>
      <c r="C148" s="157" t="s">
        <v>233</v>
      </c>
      <c r="D148" s="157"/>
      <c r="E148" s="132">
        <v>340.78</v>
      </c>
      <c r="F148" s="133"/>
      <c r="G148" s="134"/>
      <c r="H148" s="120"/>
      <c r="I148" s="120"/>
      <c r="J148" s="120"/>
      <c r="K148" s="120"/>
      <c r="M148" s="100" t="s">
        <v>233</v>
      </c>
      <c r="O148" s="135"/>
      <c r="Q148" s="122"/>
      <c r="AA148"/>
      <c r="AB148"/>
      <c r="AC148"/>
      <c r="BB148"/>
      <c r="BC148"/>
      <c r="BD148"/>
      <c r="BE148"/>
      <c r="BF148"/>
      <c r="BG148"/>
    </row>
    <row r="149" spans="1:59" ht="12.75" customHeight="1">
      <c r="A149" s="130"/>
      <c r="B149" s="131"/>
      <c r="C149" s="157" t="s">
        <v>208</v>
      </c>
      <c r="D149" s="157"/>
      <c r="E149" s="132">
        <v>0</v>
      </c>
      <c r="F149" s="133"/>
      <c r="G149" s="134"/>
      <c r="H149" s="120"/>
      <c r="I149" s="120"/>
      <c r="J149" s="120"/>
      <c r="K149" s="120"/>
      <c r="M149" s="100" t="s">
        <v>208</v>
      </c>
      <c r="O149" s="135"/>
      <c r="Q149" s="122"/>
      <c r="AA149"/>
      <c r="AB149"/>
      <c r="AC149"/>
      <c r="BB149"/>
      <c r="BC149"/>
      <c r="BD149"/>
      <c r="BE149"/>
      <c r="BF149"/>
      <c r="BG149"/>
    </row>
    <row r="150" spans="1:59" ht="12.75" customHeight="1">
      <c r="A150" s="130"/>
      <c r="B150" s="131"/>
      <c r="C150" s="157" t="s">
        <v>234</v>
      </c>
      <c r="D150" s="157"/>
      <c r="E150" s="132">
        <v>572.09</v>
      </c>
      <c r="F150" s="133"/>
      <c r="G150" s="134"/>
      <c r="H150" s="120"/>
      <c r="I150" s="120"/>
      <c r="J150" s="120"/>
      <c r="K150" s="120"/>
      <c r="M150" s="100" t="s">
        <v>234</v>
      </c>
      <c r="O150" s="135"/>
      <c r="Q150" s="122"/>
      <c r="AA150"/>
      <c r="AB150"/>
      <c r="AC150"/>
      <c r="BB150"/>
      <c r="BC150"/>
      <c r="BD150"/>
      <c r="BE150"/>
      <c r="BF150"/>
      <c r="BG150"/>
    </row>
    <row r="151" spans="1:59" ht="12.75" customHeight="1">
      <c r="A151" s="130"/>
      <c r="B151" s="131"/>
      <c r="C151" s="157" t="s">
        <v>211</v>
      </c>
      <c r="D151" s="157"/>
      <c r="E151" s="132">
        <v>0</v>
      </c>
      <c r="F151" s="133"/>
      <c r="G151" s="134"/>
      <c r="H151" s="120"/>
      <c r="I151" s="120"/>
      <c r="J151" s="120"/>
      <c r="K151" s="120"/>
      <c r="M151" s="100" t="s">
        <v>211</v>
      </c>
      <c r="O151" s="135"/>
      <c r="Q151" s="122"/>
      <c r="AA151"/>
      <c r="AB151"/>
      <c r="AC151"/>
      <c r="BB151"/>
      <c r="BC151"/>
      <c r="BD151"/>
      <c r="BE151"/>
      <c r="BF151"/>
      <c r="BG151"/>
    </row>
    <row r="152" spans="1:59">
      <c r="A152" s="130"/>
      <c r="B152" s="131"/>
      <c r="C152" s="157">
        <v>74</v>
      </c>
      <c r="D152" s="157"/>
      <c r="E152" s="132">
        <v>74</v>
      </c>
      <c r="F152" s="133"/>
      <c r="G152" s="134"/>
      <c r="H152" s="120"/>
      <c r="I152" s="120"/>
      <c r="J152" s="120"/>
      <c r="K152" s="120"/>
      <c r="M152" s="100">
        <v>74</v>
      </c>
      <c r="O152" s="135"/>
      <c r="Q152" s="122"/>
      <c r="AA152"/>
      <c r="AB152"/>
      <c r="AC152"/>
      <c r="BB152"/>
      <c r="BC152"/>
      <c r="BD152"/>
      <c r="BE152"/>
      <c r="BF152"/>
      <c r="BG152"/>
    </row>
    <row r="153" spans="1:59" ht="12.75" customHeight="1">
      <c r="A153" s="130"/>
      <c r="B153" s="131"/>
      <c r="C153" s="157" t="s">
        <v>235</v>
      </c>
      <c r="D153" s="157"/>
      <c r="E153" s="132">
        <v>50</v>
      </c>
      <c r="F153" s="133"/>
      <c r="G153" s="134"/>
      <c r="H153" s="120"/>
      <c r="I153" s="120"/>
      <c r="J153" s="120"/>
      <c r="K153" s="120"/>
      <c r="M153" s="100" t="s">
        <v>235</v>
      </c>
      <c r="O153" s="135"/>
      <c r="Q153" s="122"/>
      <c r="AA153"/>
      <c r="AB153"/>
      <c r="AC153"/>
      <c r="BB153"/>
      <c r="BC153"/>
      <c r="BD153"/>
      <c r="BE153"/>
      <c r="BF153"/>
      <c r="BG153"/>
    </row>
    <row r="154" spans="1:59" ht="12.75" customHeight="1">
      <c r="A154" s="130"/>
      <c r="B154" s="131"/>
      <c r="C154" s="157" t="s">
        <v>236</v>
      </c>
      <c r="D154" s="157"/>
      <c r="E154" s="132">
        <v>30</v>
      </c>
      <c r="F154" s="133"/>
      <c r="G154" s="134"/>
      <c r="H154" s="120"/>
      <c r="I154" s="120"/>
      <c r="J154" s="120"/>
      <c r="K154" s="120"/>
      <c r="M154" s="100" t="s">
        <v>236</v>
      </c>
      <c r="O154" s="135"/>
      <c r="Q154" s="122"/>
      <c r="AA154"/>
      <c r="AB154"/>
      <c r="AC154"/>
      <c r="BB154"/>
      <c r="BC154"/>
      <c r="BD154"/>
      <c r="BE154"/>
      <c r="BF154"/>
      <c r="BG154"/>
    </row>
    <row r="155" spans="1:59" ht="25.5">
      <c r="A155" s="123">
        <v>35</v>
      </c>
      <c r="B155" s="124" t="s">
        <v>237</v>
      </c>
      <c r="C155" s="125" t="s">
        <v>238</v>
      </c>
      <c r="D155" s="126" t="s">
        <v>140</v>
      </c>
      <c r="E155" s="127">
        <v>714.06</v>
      </c>
      <c r="F155" s="145">
        <v>0</v>
      </c>
      <c r="G155" s="128">
        <f>E155*F155</f>
        <v>0</v>
      </c>
      <c r="H155" s="129">
        <v>0.18462999999999999</v>
      </c>
      <c r="I155" s="129">
        <f>E155*H155</f>
        <v>131.83689779999997</v>
      </c>
      <c r="J155" s="129">
        <v>0</v>
      </c>
      <c r="K155" s="129">
        <f>E155*J155</f>
        <v>0</v>
      </c>
      <c r="M155"/>
      <c r="O155"/>
      <c r="Q155" s="122">
        <v>2</v>
      </c>
      <c r="AA155" s="100">
        <v>12</v>
      </c>
      <c r="AB155" s="100">
        <v>0</v>
      </c>
      <c r="AC155" s="100">
        <v>36</v>
      </c>
      <c r="BB155" s="100">
        <v>1</v>
      </c>
      <c r="BC155" s="100">
        <f>IF(BB155=1,G155,0)</f>
        <v>0</v>
      </c>
      <c r="BD155" s="100">
        <f>IF(BB155=2,G155,0)</f>
        <v>0</v>
      </c>
      <c r="BE155" s="100">
        <f>IF(BB155=3,G155,0)</f>
        <v>0</v>
      </c>
      <c r="BF155" s="100">
        <f>IF(BB155=4,G155,0)</f>
        <v>0</v>
      </c>
      <c r="BG155" s="100">
        <f>IF(BB155=5,G155,0)</f>
        <v>0</v>
      </c>
    </row>
    <row r="156" spans="1:59" ht="12.75" customHeight="1">
      <c r="A156" s="130"/>
      <c r="B156" s="131"/>
      <c r="C156" s="157" t="s">
        <v>207</v>
      </c>
      <c r="D156" s="157"/>
      <c r="E156" s="132">
        <v>0</v>
      </c>
      <c r="F156" s="133"/>
      <c r="G156" s="134"/>
      <c r="H156" s="120"/>
      <c r="I156" s="120"/>
      <c r="J156" s="120"/>
      <c r="K156" s="120"/>
      <c r="M156" s="100" t="s">
        <v>207</v>
      </c>
      <c r="O156" s="135"/>
      <c r="Q156" s="122"/>
      <c r="AA156"/>
      <c r="AB156"/>
      <c r="AC156"/>
      <c r="BB156"/>
      <c r="BC156"/>
      <c r="BD156"/>
      <c r="BE156"/>
      <c r="BF156"/>
      <c r="BG156"/>
    </row>
    <row r="157" spans="1:59" ht="12.75" customHeight="1">
      <c r="A157" s="130"/>
      <c r="B157" s="131"/>
      <c r="C157" s="157" t="s">
        <v>208</v>
      </c>
      <c r="D157" s="157"/>
      <c r="E157" s="132">
        <v>0</v>
      </c>
      <c r="F157" s="133"/>
      <c r="G157" s="134"/>
      <c r="H157" s="120"/>
      <c r="I157" s="120"/>
      <c r="J157" s="120"/>
      <c r="K157" s="120"/>
      <c r="M157" s="100" t="s">
        <v>208</v>
      </c>
      <c r="O157" s="135"/>
      <c r="Q157" s="122"/>
      <c r="AA157"/>
      <c r="AB157"/>
      <c r="AC157"/>
      <c r="BB157"/>
      <c r="BC157"/>
      <c r="BD157"/>
      <c r="BE157"/>
      <c r="BF157"/>
      <c r="BG157"/>
    </row>
    <row r="158" spans="1:59" ht="12.75" customHeight="1">
      <c r="A158" s="130"/>
      <c r="B158" s="131"/>
      <c r="C158" s="157" t="s">
        <v>239</v>
      </c>
      <c r="D158" s="157"/>
      <c r="E158" s="132">
        <v>560.05999999999995</v>
      </c>
      <c r="F158" s="133"/>
      <c r="G158" s="134"/>
      <c r="H158" s="120"/>
      <c r="I158" s="120"/>
      <c r="J158" s="120"/>
      <c r="K158" s="120"/>
      <c r="M158" s="100" t="s">
        <v>239</v>
      </c>
      <c r="O158" s="135"/>
      <c r="Q158" s="122"/>
      <c r="AA158"/>
      <c r="AB158"/>
      <c r="AC158"/>
      <c r="BB158"/>
      <c r="BC158"/>
      <c r="BD158"/>
      <c r="BE158"/>
      <c r="BF158"/>
      <c r="BG158"/>
    </row>
    <row r="159" spans="1:59" ht="12.75" customHeight="1">
      <c r="A159" s="130"/>
      <c r="B159" s="131"/>
      <c r="C159" s="157" t="s">
        <v>211</v>
      </c>
      <c r="D159" s="157"/>
      <c r="E159" s="132">
        <v>0</v>
      </c>
      <c r="F159" s="133"/>
      <c r="G159" s="134"/>
      <c r="H159" s="120"/>
      <c r="I159" s="120"/>
      <c r="J159" s="120"/>
      <c r="K159" s="120"/>
      <c r="M159" s="100" t="s">
        <v>211</v>
      </c>
      <c r="O159" s="135"/>
      <c r="Q159" s="122"/>
      <c r="AA159"/>
      <c r="AB159"/>
      <c r="AC159"/>
      <c r="BB159"/>
      <c r="BC159"/>
      <c r="BD159"/>
      <c r="BE159"/>
      <c r="BF159"/>
      <c r="BG159"/>
    </row>
    <row r="160" spans="1:59">
      <c r="A160" s="130"/>
      <c r="B160" s="131"/>
      <c r="C160" s="157">
        <v>74</v>
      </c>
      <c r="D160" s="157"/>
      <c r="E160" s="132">
        <v>74</v>
      </c>
      <c r="F160" s="133"/>
      <c r="G160" s="134"/>
      <c r="H160" s="120"/>
      <c r="I160" s="120"/>
      <c r="J160" s="120"/>
      <c r="K160" s="120"/>
      <c r="M160" s="100">
        <v>74</v>
      </c>
      <c r="O160" s="135"/>
      <c r="Q160" s="122"/>
      <c r="AA160"/>
      <c r="AB160"/>
      <c r="AC160"/>
      <c r="BB160"/>
      <c r="BC160"/>
      <c r="BD160"/>
      <c r="BE160"/>
      <c r="BF160"/>
      <c r="BG160"/>
    </row>
    <row r="161" spans="1:59" ht="12.75" customHeight="1">
      <c r="A161" s="130"/>
      <c r="B161" s="131"/>
      <c r="C161" s="157" t="s">
        <v>235</v>
      </c>
      <c r="D161" s="157"/>
      <c r="E161" s="132">
        <v>50</v>
      </c>
      <c r="F161" s="133"/>
      <c r="G161" s="134"/>
      <c r="H161" s="120"/>
      <c r="I161" s="120"/>
      <c r="J161" s="120"/>
      <c r="K161" s="120"/>
      <c r="M161" s="100" t="s">
        <v>235</v>
      </c>
      <c r="O161" s="135"/>
      <c r="Q161" s="122"/>
      <c r="AA161"/>
      <c r="AB161"/>
      <c r="AC161"/>
      <c r="BB161"/>
      <c r="BC161"/>
      <c r="BD161"/>
      <c r="BE161"/>
      <c r="BF161"/>
      <c r="BG161"/>
    </row>
    <row r="162" spans="1:59" ht="12.75" customHeight="1">
      <c r="A162" s="130"/>
      <c r="B162" s="131"/>
      <c r="C162" s="157" t="s">
        <v>236</v>
      </c>
      <c r="D162" s="157"/>
      <c r="E162" s="132">
        <v>30</v>
      </c>
      <c r="F162" s="133"/>
      <c r="G162" s="134"/>
      <c r="H162" s="120"/>
      <c r="I162" s="120"/>
      <c r="J162" s="120"/>
      <c r="K162" s="120"/>
      <c r="M162" s="100" t="s">
        <v>236</v>
      </c>
      <c r="O162" s="135"/>
      <c r="Q162" s="122"/>
      <c r="AA162"/>
      <c r="AB162"/>
      <c r="AC162"/>
      <c r="BB162"/>
      <c r="BC162"/>
      <c r="BD162"/>
      <c r="BE162"/>
      <c r="BF162"/>
      <c r="BG162"/>
    </row>
    <row r="163" spans="1:59" ht="25.5">
      <c r="A163" s="123">
        <v>36</v>
      </c>
      <c r="B163" s="124" t="s">
        <v>240</v>
      </c>
      <c r="C163" s="125" t="s">
        <v>241</v>
      </c>
      <c r="D163" s="126" t="s">
        <v>140</v>
      </c>
      <c r="E163" s="127">
        <v>336.29</v>
      </c>
      <c r="F163" s="145">
        <v>0</v>
      </c>
      <c r="G163" s="128">
        <f>E163*F163</f>
        <v>0</v>
      </c>
      <c r="H163" s="129">
        <v>0.15826000000000001</v>
      </c>
      <c r="I163" s="129">
        <f>E163*H163</f>
        <v>53.221255400000004</v>
      </c>
      <c r="J163" s="129">
        <v>0</v>
      </c>
      <c r="K163" s="129">
        <f>E163*J163</f>
        <v>0</v>
      </c>
      <c r="M163"/>
      <c r="O163"/>
      <c r="Q163" s="122">
        <v>2</v>
      </c>
      <c r="AA163" s="100">
        <v>12</v>
      </c>
      <c r="AB163" s="100">
        <v>0</v>
      </c>
      <c r="AC163" s="100">
        <v>37</v>
      </c>
      <c r="BB163" s="100">
        <v>1</v>
      </c>
      <c r="BC163" s="100">
        <f>IF(BB163=1,G163,0)</f>
        <v>0</v>
      </c>
      <c r="BD163" s="100">
        <f>IF(BB163=2,G163,0)</f>
        <v>0</v>
      </c>
      <c r="BE163" s="100">
        <f>IF(BB163=3,G163,0)</f>
        <v>0</v>
      </c>
      <c r="BF163" s="100">
        <f>IF(BB163=4,G163,0)</f>
        <v>0</v>
      </c>
      <c r="BG163" s="100">
        <f>IF(BB163=5,G163,0)</f>
        <v>0</v>
      </c>
    </row>
    <row r="164" spans="1:59" ht="12.75" customHeight="1">
      <c r="A164" s="130"/>
      <c r="B164" s="131"/>
      <c r="C164" s="157" t="s">
        <v>207</v>
      </c>
      <c r="D164" s="157"/>
      <c r="E164" s="132">
        <v>0</v>
      </c>
      <c r="F164" s="133"/>
      <c r="G164" s="134"/>
      <c r="H164" s="120"/>
      <c r="I164" s="120"/>
      <c r="J164" s="120"/>
      <c r="K164" s="120"/>
      <c r="M164" s="100" t="s">
        <v>207</v>
      </c>
      <c r="O164" s="135"/>
      <c r="Q164" s="122"/>
      <c r="AA164"/>
      <c r="AB164"/>
      <c r="AC164"/>
      <c r="BB164"/>
      <c r="BC164"/>
      <c r="BD164"/>
      <c r="BE164"/>
      <c r="BF164"/>
      <c r="BG164"/>
    </row>
    <row r="165" spans="1:59" ht="12.75" customHeight="1">
      <c r="A165" s="130"/>
      <c r="B165" s="131"/>
      <c r="C165" s="157" t="s">
        <v>232</v>
      </c>
      <c r="D165" s="157"/>
      <c r="E165" s="132">
        <v>0</v>
      </c>
      <c r="F165" s="133"/>
      <c r="G165" s="134"/>
      <c r="H165" s="120"/>
      <c r="I165" s="120"/>
      <c r="J165" s="120"/>
      <c r="K165" s="120"/>
      <c r="M165" s="100" t="s">
        <v>232</v>
      </c>
      <c r="O165" s="135"/>
      <c r="Q165" s="122"/>
      <c r="AA165"/>
      <c r="AB165"/>
      <c r="AC165"/>
      <c r="BB165"/>
      <c r="BC165"/>
      <c r="BD165"/>
      <c r="BE165"/>
      <c r="BF165"/>
      <c r="BG165"/>
    </row>
    <row r="166" spans="1:59" ht="12.75" customHeight="1">
      <c r="A166" s="130"/>
      <c r="B166" s="131"/>
      <c r="C166" s="157" t="s">
        <v>242</v>
      </c>
      <c r="D166" s="157"/>
      <c r="E166" s="132">
        <v>336.29</v>
      </c>
      <c r="F166" s="133"/>
      <c r="G166" s="134"/>
      <c r="H166" s="120"/>
      <c r="I166" s="120"/>
      <c r="J166" s="120"/>
      <c r="K166" s="120"/>
      <c r="M166" s="100" t="s">
        <v>242</v>
      </c>
      <c r="O166" s="135"/>
      <c r="Q166" s="122"/>
      <c r="AA166"/>
      <c r="AB166"/>
      <c r="AC166"/>
      <c r="BB166"/>
      <c r="BC166"/>
      <c r="BD166"/>
      <c r="BE166"/>
      <c r="BF166"/>
      <c r="BG166"/>
    </row>
    <row r="167" spans="1:59">
      <c r="A167" s="130"/>
      <c r="B167" s="131"/>
      <c r="C167" s="157"/>
      <c r="D167" s="157"/>
      <c r="E167" s="132">
        <v>0</v>
      </c>
      <c r="F167" s="133"/>
      <c r="G167" s="134"/>
      <c r="H167" s="120"/>
      <c r="I167" s="120"/>
      <c r="J167" s="120"/>
      <c r="K167" s="120"/>
      <c r="M167"/>
      <c r="O167" s="135"/>
      <c r="Q167" s="122"/>
      <c r="AA167"/>
      <c r="AB167"/>
      <c r="AC167"/>
      <c r="BB167"/>
      <c r="BC167"/>
      <c r="BD167"/>
      <c r="BE167"/>
      <c r="BF167"/>
      <c r="BG167"/>
    </row>
    <row r="168" spans="1:59">
      <c r="A168" s="130"/>
      <c r="B168" s="131"/>
      <c r="C168" s="157"/>
      <c r="D168" s="157"/>
      <c r="E168" s="132">
        <v>0</v>
      </c>
      <c r="F168" s="133"/>
      <c r="G168" s="134"/>
      <c r="H168" s="120"/>
      <c r="I168" s="120"/>
      <c r="J168" s="120"/>
      <c r="K168" s="120"/>
      <c r="M168"/>
      <c r="O168" s="135"/>
      <c r="Q168" s="122"/>
      <c r="AA168"/>
      <c r="AB168"/>
      <c r="AC168"/>
      <c r="BB168"/>
      <c r="BC168"/>
      <c r="BD168"/>
      <c r="BE168"/>
      <c r="BF168"/>
      <c r="BG168"/>
    </row>
    <row r="169" spans="1:59">
      <c r="A169" s="130"/>
      <c r="B169" s="131"/>
      <c r="C169" s="157"/>
      <c r="D169" s="157"/>
      <c r="E169" s="132">
        <v>0</v>
      </c>
      <c r="F169" s="133"/>
      <c r="G169" s="134"/>
      <c r="H169" s="120"/>
      <c r="I169" s="120"/>
      <c r="J169" s="120"/>
      <c r="K169" s="120"/>
      <c r="M169"/>
      <c r="O169" s="135"/>
      <c r="Q169" s="122"/>
      <c r="AA169"/>
      <c r="AB169"/>
      <c r="AC169"/>
      <c r="BB169"/>
      <c r="BC169"/>
      <c r="BD169"/>
      <c r="BE169"/>
      <c r="BF169"/>
      <c r="BG169"/>
    </row>
    <row r="170" spans="1:59">
      <c r="A170" s="130"/>
      <c r="B170" s="131"/>
      <c r="C170" s="157"/>
      <c r="D170" s="157"/>
      <c r="E170" s="132">
        <v>0</v>
      </c>
      <c r="F170" s="133"/>
      <c r="G170" s="134"/>
      <c r="H170" s="120"/>
      <c r="I170" s="120"/>
      <c r="J170" s="120"/>
      <c r="K170" s="120"/>
      <c r="M170"/>
      <c r="O170" s="135"/>
      <c r="Q170" s="122"/>
      <c r="AA170"/>
      <c r="AB170"/>
      <c r="AC170"/>
      <c r="BB170"/>
      <c r="BC170"/>
      <c r="BD170"/>
      <c r="BE170"/>
      <c r="BF170"/>
      <c r="BG170"/>
    </row>
    <row r="171" spans="1:59">
      <c r="A171" s="130"/>
      <c r="B171" s="131"/>
      <c r="C171" s="157"/>
      <c r="D171" s="157"/>
      <c r="E171" s="132">
        <v>0</v>
      </c>
      <c r="F171" s="133"/>
      <c r="G171" s="134"/>
      <c r="H171" s="120"/>
      <c r="I171" s="120"/>
      <c r="J171" s="120"/>
      <c r="K171" s="120"/>
      <c r="M171"/>
      <c r="O171" s="135"/>
      <c r="Q171" s="122"/>
      <c r="AA171"/>
      <c r="AB171"/>
      <c r="AC171"/>
      <c r="BB171"/>
      <c r="BC171"/>
      <c r="BD171"/>
      <c r="BE171"/>
      <c r="BF171"/>
      <c r="BG171"/>
    </row>
    <row r="172" spans="1:59">
      <c r="A172" s="130"/>
      <c r="B172" s="131"/>
      <c r="C172" s="157"/>
      <c r="D172" s="157"/>
      <c r="E172" s="132">
        <v>0</v>
      </c>
      <c r="F172" s="133"/>
      <c r="G172" s="134"/>
      <c r="H172" s="120"/>
      <c r="I172" s="120"/>
      <c r="J172" s="120"/>
      <c r="K172" s="120"/>
      <c r="M172"/>
      <c r="O172" s="135"/>
      <c r="Q172" s="122"/>
      <c r="AA172"/>
      <c r="AB172"/>
      <c r="AC172"/>
      <c r="BB172"/>
      <c r="BC172"/>
      <c r="BD172"/>
      <c r="BE172"/>
      <c r="BF172"/>
      <c r="BG172"/>
    </row>
    <row r="173" spans="1:59">
      <c r="A173" s="130"/>
      <c r="B173" s="131"/>
      <c r="C173" s="157"/>
      <c r="D173" s="157"/>
      <c r="E173" s="132">
        <v>0</v>
      </c>
      <c r="F173" s="133"/>
      <c r="G173" s="134"/>
      <c r="H173" s="120"/>
      <c r="I173" s="120"/>
      <c r="J173" s="120"/>
      <c r="K173" s="120"/>
      <c r="M173"/>
      <c r="O173" s="135"/>
      <c r="Q173" s="122"/>
      <c r="AA173"/>
      <c r="AB173"/>
      <c r="AC173"/>
      <c r="BB173"/>
      <c r="BC173"/>
      <c r="BD173"/>
      <c r="BE173"/>
      <c r="BF173"/>
      <c r="BG173"/>
    </row>
    <row r="174" spans="1:59">
      <c r="A174" s="123">
        <v>37</v>
      </c>
      <c r="B174" s="124" t="s">
        <v>243</v>
      </c>
      <c r="C174" s="125" t="s">
        <v>244</v>
      </c>
      <c r="D174" s="126" t="s">
        <v>140</v>
      </c>
      <c r="E174" s="127">
        <v>1024.21</v>
      </c>
      <c r="F174" s="145">
        <v>0</v>
      </c>
      <c r="G174" s="128">
        <f>E174*F174</f>
        <v>0</v>
      </c>
      <c r="H174" s="129">
        <v>0.10373</v>
      </c>
      <c r="I174" s="129">
        <f>E174*H174</f>
        <v>106.24130330000001</v>
      </c>
      <c r="J174" s="129">
        <v>0</v>
      </c>
      <c r="K174" s="129">
        <f>E174*J174</f>
        <v>0</v>
      </c>
      <c r="M174"/>
      <c r="O174"/>
      <c r="Q174" s="122">
        <v>2</v>
      </c>
      <c r="AA174" s="100">
        <v>12</v>
      </c>
      <c r="AB174" s="100">
        <v>0</v>
      </c>
      <c r="AC174" s="100">
        <v>38</v>
      </c>
      <c r="BB174" s="100">
        <v>1</v>
      </c>
      <c r="BC174" s="100">
        <f>IF(BB174=1,G174,0)</f>
        <v>0</v>
      </c>
      <c r="BD174" s="100">
        <f>IF(BB174=2,G174,0)</f>
        <v>0</v>
      </c>
      <c r="BE174" s="100">
        <f>IF(BB174=3,G174,0)</f>
        <v>0</v>
      </c>
      <c r="BF174" s="100">
        <f>IF(BB174=4,G174,0)</f>
        <v>0</v>
      </c>
      <c r="BG174" s="100">
        <f>IF(BB174=5,G174,0)</f>
        <v>0</v>
      </c>
    </row>
    <row r="175" spans="1:59" ht="12.75" customHeight="1">
      <c r="A175" s="130"/>
      <c r="B175" s="131"/>
      <c r="C175" s="157" t="s">
        <v>207</v>
      </c>
      <c r="D175" s="157"/>
      <c r="E175" s="132">
        <v>0</v>
      </c>
      <c r="F175" s="133"/>
      <c r="G175" s="134"/>
      <c r="H175" s="120"/>
      <c r="I175" s="120"/>
      <c r="J175" s="120"/>
      <c r="K175" s="120"/>
      <c r="M175" s="100" t="s">
        <v>207</v>
      </c>
      <c r="O175" s="135"/>
      <c r="Q175" s="122"/>
      <c r="AA175"/>
      <c r="AB175"/>
      <c r="AC175"/>
      <c r="BB175"/>
      <c r="BC175"/>
      <c r="BD175"/>
      <c r="BE175"/>
      <c r="BF175"/>
      <c r="BG175"/>
    </row>
    <row r="176" spans="1:59" ht="12.75" customHeight="1">
      <c r="A176" s="130"/>
      <c r="B176" s="131"/>
      <c r="C176" s="157" t="s">
        <v>232</v>
      </c>
      <c r="D176" s="157"/>
      <c r="E176" s="132">
        <v>0</v>
      </c>
      <c r="F176" s="133"/>
      <c r="G176" s="134"/>
      <c r="H176" s="120"/>
      <c r="I176" s="120"/>
      <c r="J176" s="120"/>
      <c r="K176" s="120"/>
      <c r="M176" s="100" t="s">
        <v>232</v>
      </c>
      <c r="O176" s="135"/>
      <c r="Q176" s="122"/>
      <c r="AA176"/>
      <c r="AB176"/>
      <c r="AC176"/>
      <c r="BB176"/>
      <c r="BC176"/>
      <c r="BD176"/>
      <c r="BE176"/>
      <c r="BF176"/>
      <c r="BG176"/>
    </row>
    <row r="177" spans="1:59" ht="12.75" customHeight="1">
      <c r="A177" s="130"/>
      <c r="B177" s="131"/>
      <c r="C177" s="157" t="s">
        <v>245</v>
      </c>
      <c r="D177" s="157"/>
      <c r="E177" s="132">
        <v>329.03</v>
      </c>
      <c r="F177" s="133"/>
      <c r="G177" s="134"/>
      <c r="H177" s="120"/>
      <c r="I177" s="120"/>
      <c r="J177" s="120"/>
      <c r="K177" s="120"/>
      <c r="M177" s="100" t="s">
        <v>245</v>
      </c>
      <c r="O177" s="135"/>
      <c r="Q177" s="122"/>
      <c r="AA177"/>
      <c r="AB177"/>
      <c r="AC177"/>
      <c r="BB177"/>
      <c r="BC177"/>
      <c r="BD177"/>
      <c r="BE177"/>
      <c r="BF177"/>
      <c r="BG177"/>
    </row>
    <row r="178" spans="1:59" ht="12.75" customHeight="1">
      <c r="A178" s="130"/>
      <c r="B178" s="131"/>
      <c r="C178" s="157" t="s">
        <v>208</v>
      </c>
      <c r="D178" s="157"/>
      <c r="E178" s="132">
        <v>0</v>
      </c>
      <c r="F178" s="133"/>
      <c r="G178" s="134"/>
      <c r="H178" s="120"/>
      <c r="I178" s="120"/>
      <c r="J178" s="120"/>
      <c r="K178" s="120"/>
      <c r="M178" s="100" t="s">
        <v>208</v>
      </c>
      <c r="O178" s="135"/>
      <c r="Q178" s="122"/>
      <c r="AA178"/>
      <c r="AB178"/>
      <c r="AC178"/>
      <c r="BB178"/>
      <c r="BC178"/>
      <c r="BD178"/>
      <c r="BE178"/>
      <c r="BF178"/>
      <c r="BG178"/>
    </row>
    <row r="179" spans="1:59" ht="12.75" customHeight="1">
      <c r="A179" s="130"/>
      <c r="B179" s="131"/>
      <c r="C179" s="157" t="s">
        <v>246</v>
      </c>
      <c r="D179" s="157"/>
      <c r="E179" s="132">
        <v>541.17999999999995</v>
      </c>
      <c r="F179" s="133"/>
      <c r="G179" s="134"/>
      <c r="H179" s="120"/>
      <c r="I179" s="120"/>
      <c r="J179" s="120"/>
      <c r="K179" s="120"/>
      <c r="M179" s="100" t="s">
        <v>246</v>
      </c>
      <c r="O179" s="135"/>
      <c r="Q179" s="122"/>
      <c r="AA179"/>
      <c r="AB179"/>
      <c r="AC179"/>
      <c r="BB179"/>
      <c r="BC179"/>
      <c r="BD179"/>
      <c r="BE179"/>
      <c r="BF179"/>
      <c r="BG179"/>
    </row>
    <row r="180" spans="1:59" ht="12.75" customHeight="1">
      <c r="A180" s="130"/>
      <c r="B180" s="131"/>
      <c r="C180" s="157" t="s">
        <v>247</v>
      </c>
      <c r="D180" s="157"/>
      <c r="E180" s="132">
        <v>74</v>
      </c>
      <c r="F180" s="133"/>
      <c r="G180" s="134"/>
      <c r="H180" s="120"/>
      <c r="I180" s="120"/>
      <c r="J180" s="120"/>
      <c r="K180" s="120"/>
      <c r="M180" s="100" t="s">
        <v>247</v>
      </c>
      <c r="O180" s="135"/>
      <c r="Q180" s="122"/>
      <c r="AA180"/>
      <c r="AB180"/>
      <c r="AC180"/>
      <c r="BB180"/>
      <c r="BC180"/>
      <c r="BD180"/>
      <c r="BE180"/>
      <c r="BF180"/>
      <c r="BG180"/>
    </row>
    <row r="181" spans="1:59" ht="12.75" customHeight="1">
      <c r="A181" s="130"/>
      <c r="B181" s="131"/>
      <c r="C181" s="157" t="s">
        <v>235</v>
      </c>
      <c r="D181" s="157"/>
      <c r="E181" s="132">
        <v>50</v>
      </c>
      <c r="F181" s="133"/>
      <c r="G181" s="134"/>
      <c r="H181" s="120"/>
      <c r="I181" s="120"/>
      <c r="J181" s="120"/>
      <c r="K181" s="120"/>
      <c r="M181" s="100" t="s">
        <v>235</v>
      </c>
      <c r="O181" s="135"/>
      <c r="Q181" s="122"/>
      <c r="AA181"/>
      <c r="AB181"/>
      <c r="AC181"/>
      <c r="BB181"/>
      <c r="BC181"/>
      <c r="BD181"/>
      <c r="BE181"/>
      <c r="BF181"/>
      <c r="BG181"/>
    </row>
    <row r="182" spans="1:59" ht="12.75" customHeight="1">
      <c r="A182" s="130"/>
      <c r="B182" s="131"/>
      <c r="C182" s="157" t="s">
        <v>236</v>
      </c>
      <c r="D182" s="157"/>
      <c r="E182" s="132">
        <v>30</v>
      </c>
      <c r="F182" s="133"/>
      <c r="G182" s="134"/>
      <c r="H182" s="120"/>
      <c r="I182" s="120"/>
      <c r="J182" s="120"/>
      <c r="K182" s="120"/>
      <c r="M182" s="100" t="s">
        <v>236</v>
      </c>
      <c r="O182" s="135"/>
      <c r="Q182" s="122"/>
      <c r="AA182"/>
      <c r="AB182"/>
      <c r="AC182"/>
      <c r="BB182"/>
      <c r="BC182"/>
      <c r="BD182"/>
      <c r="BE182"/>
      <c r="BF182"/>
      <c r="BG182"/>
    </row>
    <row r="183" spans="1:59">
      <c r="A183" s="137"/>
      <c r="B183" s="138" t="s">
        <v>162</v>
      </c>
      <c r="C183" s="139" t="str">
        <f>CONCATENATE(B120," ",C120)</f>
        <v>5 Komunikace</v>
      </c>
      <c r="D183" s="137"/>
      <c r="E183" s="140"/>
      <c r="F183" s="140"/>
      <c r="G183" s="141">
        <f>SUM(G120:G182)</f>
        <v>0</v>
      </c>
      <c r="H183" s="142"/>
      <c r="I183" s="143">
        <f>SUM(I120:I182)</f>
        <v>991.1508738</v>
      </c>
      <c r="J183" s="142"/>
      <c r="K183" s="143">
        <f>SUM(K120:K182)</f>
        <v>0</v>
      </c>
      <c r="M183"/>
      <c r="O183"/>
      <c r="Q183" s="122">
        <v>4</v>
      </c>
      <c r="AA183"/>
      <c r="AB183"/>
      <c r="AC183"/>
      <c r="BB183"/>
      <c r="BC183" s="144">
        <f>SUM(BC120:BC182)</f>
        <v>0</v>
      </c>
      <c r="BD183" s="144">
        <f>SUM(BD120:BD182)</f>
        <v>0</v>
      </c>
      <c r="BE183" s="144">
        <f>SUM(BE120:BE182)</f>
        <v>0</v>
      </c>
      <c r="BF183" s="144">
        <f>SUM(BF120:BF182)</f>
        <v>0</v>
      </c>
      <c r="BG183" s="144">
        <f>SUM(BG120:BG182)</f>
        <v>0</v>
      </c>
    </row>
    <row r="184" spans="1:59">
      <c r="A184" s="115" t="s">
        <v>72</v>
      </c>
      <c r="B184" s="116" t="s">
        <v>248</v>
      </c>
      <c r="C184" s="117" t="s">
        <v>249</v>
      </c>
      <c r="D184" s="118"/>
      <c r="E184" s="119"/>
      <c r="F184" s="119"/>
      <c r="G184" s="120"/>
      <c r="H184" s="121"/>
      <c r="I184" s="121"/>
      <c r="J184" s="121"/>
      <c r="K184" s="121"/>
      <c r="M184"/>
      <c r="O184"/>
      <c r="Q184" s="122">
        <v>1</v>
      </c>
      <c r="AA184"/>
      <c r="AB184"/>
      <c r="AC184"/>
      <c r="BB184"/>
      <c r="BC184"/>
      <c r="BD184"/>
      <c r="BE184"/>
      <c r="BF184"/>
      <c r="BG184"/>
    </row>
    <row r="185" spans="1:59">
      <c r="A185" s="123">
        <v>38</v>
      </c>
      <c r="B185" s="124" t="s">
        <v>250</v>
      </c>
      <c r="C185" s="125" t="s">
        <v>251</v>
      </c>
      <c r="D185" s="126" t="s">
        <v>252</v>
      </c>
      <c r="E185" s="127">
        <v>2</v>
      </c>
      <c r="F185" s="145">
        <v>0</v>
      </c>
      <c r="G185" s="128">
        <f>E185*F185</f>
        <v>0</v>
      </c>
      <c r="H185" s="129">
        <v>1.0000000000000001E-5</v>
      </c>
      <c r="I185" s="129">
        <f>E185*H185</f>
        <v>2.0000000000000002E-5</v>
      </c>
      <c r="J185" s="129">
        <v>0</v>
      </c>
      <c r="K185" s="129">
        <f>E185*J185</f>
        <v>0</v>
      </c>
      <c r="M185"/>
      <c r="O185"/>
      <c r="Q185" s="122">
        <v>2</v>
      </c>
      <c r="AA185" s="100">
        <v>12</v>
      </c>
      <c r="AB185" s="100">
        <v>0</v>
      </c>
      <c r="AC185" s="100">
        <v>39</v>
      </c>
      <c r="BB185" s="100">
        <v>1</v>
      </c>
      <c r="BC185" s="100">
        <f>IF(BB185=1,G185,0)</f>
        <v>0</v>
      </c>
      <c r="BD185" s="100">
        <f>IF(BB185=2,G185,0)</f>
        <v>0</v>
      </c>
      <c r="BE185" s="100">
        <f>IF(BB185=3,G185,0)</f>
        <v>0</v>
      </c>
      <c r="BF185" s="100">
        <f>IF(BB185=4,G185,0)</f>
        <v>0</v>
      </c>
      <c r="BG185" s="100">
        <f>IF(BB185=5,G185,0)</f>
        <v>0</v>
      </c>
    </row>
    <row r="186" spans="1:59" ht="12.75" customHeight="1">
      <c r="A186" s="130"/>
      <c r="B186" s="131"/>
      <c r="C186" s="157" t="s">
        <v>253</v>
      </c>
      <c r="D186" s="157"/>
      <c r="E186" s="132">
        <v>2</v>
      </c>
      <c r="F186" s="133"/>
      <c r="G186" s="134"/>
      <c r="H186" s="120"/>
      <c r="I186" s="120"/>
      <c r="J186" s="120"/>
      <c r="K186" s="120"/>
      <c r="M186" s="100" t="s">
        <v>253</v>
      </c>
      <c r="O186" s="135"/>
      <c r="Q186" s="122"/>
      <c r="AA186"/>
      <c r="AB186"/>
      <c r="AC186"/>
      <c r="BB186"/>
      <c r="BC186"/>
      <c r="BD186"/>
      <c r="BE186"/>
      <c r="BF186"/>
      <c r="BG186"/>
    </row>
    <row r="187" spans="1:59" ht="25.5">
      <c r="A187" s="123">
        <v>39</v>
      </c>
      <c r="B187" s="124" t="s">
        <v>254</v>
      </c>
      <c r="C187" s="125" t="s">
        <v>255</v>
      </c>
      <c r="D187" s="126" t="s">
        <v>256</v>
      </c>
      <c r="E187" s="127">
        <v>2</v>
      </c>
      <c r="F187" s="145">
        <v>0</v>
      </c>
      <c r="G187" s="128">
        <f>E187*F187</f>
        <v>0</v>
      </c>
      <c r="H187" s="129">
        <v>1.0000000000000001E-5</v>
      </c>
      <c r="I187" s="129">
        <f>E187*H187</f>
        <v>2.0000000000000002E-5</v>
      </c>
      <c r="J187" s="129">
        <v>0</v>
      </c>
      <c r="K187" s="129">
        <f>E187*J187</f>
        <v>0</v>
      </c>
      <c r="M187"/>
      <c r="O187"/>
      <c r="Q187" s="122">
        <v>2</v>
      </c>
      <c r="AA187" s="100">
        <v>12</v>
      </c>
      <c r="AB187" s="100">
        <v>0</v>
      </c>
      <c r="AC187" s="100">
        <v>40</v>
      </c>
      <c r="BB187" s="100">
        <v>1</v>
      </c>
      <c r="BC187" s="100">
        <f>IF(BB187=1,G187,0)</f>
        <v>0</v>
      </c>
      <c r="BD187" s="100">
        <f>IF(BB187=2,G187,0)</f>
        <v>0</v>
      </c>
      <c r="BE187" s="100">
        <f>IF(BB187=3,G187,0)</f>
        <v>0</v>
      </c>
      <c r="BF187" s="100">
        <f>IF(BB187=4,G187,0)</f>
        <v>0</v>
      </c>
      <c r="BG187" s="100">
        <f>IF(BB187=5,G187,0)</f>
        <v>0</v>
      </c>
    </row>
    <row r="188" spans="1:59" ht="12.75" customHeight="1">
      <c r="A188" s="130"/>
      <c r="B188" s="131"/>
      <c r="C188" s="157" t="s">
        <v>257</v>
      </c>
      <c r="D188" s="157"/>
      <c r="E188" s="132">
        <v>2</v>
      </c>
      <c r="F188" s="133"/>
      <c r="G188" s="134"/>
      <c r="H188" s="120"/>
      <c r="I188" s="120"/>
      <c r="J188" s="120"/>
      <c r="K188" s="120"/>
      <c r="M188" s="100" t="s">
        <v>257</v>
      </c>
      <c r="O188" s="135"/>
      <c r="Q188" s="122"/>
      <c r="AA188"/>
      <c r="AB188"/>
      <c r="AC188"/>
      <c r="BB188"/>
      <c r="BC188"/>
      <c r="BD188"/>
      <c r="BE188"/>
      <c r="BF188"/>
      <c r="BG188"/>
    </row>
    <row r="189" spans="1:59">
      <c r="A189" s="123">
        <v>40</v>
      </c>
      <c r="B189" s="124" t="s">
        <v>258</v>
      </c>
      <c r="C189" s="125" t="s">
        <v>259</v>
      </c>
      <c r="D189" s="126" t="s">
        <v>256</v>
      </c>
      <c r="E189" s="127">
        <v>2</v>
      </c>
      <c r="F189" s="145">
        <v>0</v>
      </c>
      <c r="G189" s="128">
        <f>E189*F189</f>
        <v>0</v>
      </c>
      <c r="H189" s="129">
        <v>7.5000000000000002E-4</v>
      </c>
      <c r="I189" s="129">
        <f>E189*H189</f>
        <v>1.5E-3</v>
      </c>
      <c r="J189" s="129">
        <v>0</v>
      </c>
      <c r="K189" s="129">
        <f>E189*J189</f>
        <v>0</v>
      </c>
      <c r="M189"/>
      <c r="O189"/>
      <c r="Q189" s="122">
        <v>2</v>
      </c>
      <c r="AA189" s="100">
        <v>12</v>
      </c>
      <c r="AB189" s="100">
        <v>1</v>
      </c>
      <c r="AC189" s="100">
        <v>41</v>
      </c>
      <c r="BB189" s="100">
        <v>1</v>
      </c>
      <c r="BC189" s="100">
        <f>IF(BB189=1,G189,0)</f>
        <v>0</v>
      </c>
      <c r="BD189" s="100">
        <f>IF(BB189=2,G189,0)</f>
        <v>0</v>
      </c>
      <c r="BE189" s="100">
        <f>IF(BB189=3,G189,0)</f>
        <v>0</v>
      </c>
      <c r="BF189" s="100">
        <f>IF(BB189=4,G189,0)</f>
        <v>0</v>
      </c>
      <c r="BG189" s="100">
        <f>IF(BB189=5,G189,0)</f>
        <v>0</v>
      </c>
    </row>
    <row r="190" spans="1:59">
      <c r="A190" s="130"/>
      <c r="B190" s="131"/>
      <c r="C190" s="157">
        <v>2</v>
      </c>
      <c r="D190" s="157"/>
      <c r="E190" s="132">
        <v>2</v>
      </c>
      <c r="F190" s="133"/>
      <c r="G190" s="134"/>
      <c r="H190" s="120"/>
      <c r="I190" s="120"/>
      <c r="J190" s="120"/>
      <c r="K190" s="120"/>
      <c r="M190" s="100">
        <v>2</v>
      </c>
      <c r="O190" s="135"/>
      <c r="Q190" s="122"/>
      <c r="AA190"/>
      <c r="AB190"/>
      <c r="AC190"/>
      <c r="BB190"/>
      <c r="BC190"/>
      <c r="BD190"/>
      <c r="BE190"/>
      <c r="BF190"/>
      <c r="BG190"/>
    </row>
    <row r="191" spans="1:59" ht="25.5">
      <c r="A191" s="123">
        <v>41</v>
      </c>
      <c r="B191" s="124" t="s">
        <v>260</v>
      </c>
      <c r="C191" s="125" t="s">
        <v>261</v>
      </c>
      <c r="D191" s="126" t="s">
        <v>256</v>
      </c>
      <c r="E191" s="127">
        <v>1</v>
      </c>
      <c r="F191" s="145">
        <v>0</v>
      </c>
      <c r="G191" s="128">
        <f>E191*F191</f>
        <v>0</v>
      </c>
      <c r="H191" s="129">
        <v>8.0000000000000007E-5</v>
      </c>
      <c r="I191" s="129">
        <f>E191*H191</f>
        <v>8.0000000000000007E-5</v>
      </c>
      <c r="J191" s="129">
        <v>0</v>
      </c>
      <c r="K191" s="129">
        <f>E191*J191</f>
        <v>0</v>
      </c>
      <c r="M191"/>
      <c r="O191"/>
      <c r="Q191" s="122">
        <v>2</v>
      </c>
      <c r="AA191" s="100">
        <v>12</v>
      </c>
      <c r="AB191" s="100">
        <v>0</v>
      </c>
      <c r="AC191" s="100">
        <v>42</v>
      </c>
      <c r="BB191" s="100">
        <v>1</v>
      </c>
      <c r="BC191" s="100">
        <f>IF(BB191=1,G191,0)</f>
        <v>0</v>
      </c>
      <c r="BD191" s="100">
        <f>IF(BB191=2,G191,0)</f>
        <v>0</v>
      </c>
      <c r="BE191" s="100">
        <f>IF(BB191=3,G191,0)</f>
        <v>0</v>
      </c>
      <c r="BF191" s="100">
        <f>IF(BB191=4,G191,0)</f>
        <v>0</v>
      </c>
      <c r="BG191" s="100">
        <f>IF(BB191=5,G191,0)</f>
        <v>0</v>
      </c>
    </row>
    <row r="192" spans="1:59" ht="12.75" customHeight="1">
      <c r="A192" s="130"/>
      <c r="B192" s="131"/>
      <c r="C192" s="157" t="s">
        <v>262</v>
      </c>
      <c r="D192" s="157"/>
      <c r="E192" s="132">
        <v>1</v>
      </c>
      <c r="F192" s="146"/>
      <c r="G192" s="134"/>
      <c r="H192" s="120"/>
      <c r="I192" s="120"/>
      <c r="J192" s="120"/>
      <c r="K192" s="120"/>
      <c r="M192" s="100" t="s">
        <v>262</v>
      </c>
      <c r="O192" s="135"/>
      <c r="Q192" s="122"/>
      <c r="AA192"/>
      <c r="AB192"/>
      <c r="AC192"/>
      <c r="BB192"/>
      <c r="BC192"/>
      <c r="BD192"/>
      <c r="BE192"/>
      <c r="BF192"/>
      <c r="BG192"/>
    </row>
    <row r="193" spans="1:59">
      <c r="A193" s="123">
        <v>42</v>
      </c>
      <c r="B193" s="124" t="s">
        <v>263</v>
      </c>
      <c r="C193" s="125" t="s">
        <v>264</v>
      </c>
      <c r="D193" s="126" t="s">
        <v>256</v>
      </c>
      <c r="E193" s="127">
        <v>1</v>
      </c>
      <c r="F193" s="145">
        <v>0</v>
      </c>
      <c r="G193" s="128">
        <f>E193*F193</f>
        <v>0</v>
      </c>
      <c r="H193" s="129">
        <v>1.2999999999999999E-2</v>
      </c>
      <c r="I193" s="129">
        <f>E193*H193</f>
        <v>1.2999999999999999E-2</v>
      </c>
      <c r="J193" s="129">
        <v>0</v>
      </c>
      <c r="K193" s="129">
        <f>E193*J193</f>
        <v>0</v>
      </c>
      <c r="M193"/>
      <c r="O193"/>
      <c r="Q193" s="122">
        <v>2</v>
      </c>
      <c r="AA193" s="100">
        <v>12</v>
      </c>
      <c r="AB193" s="100">
        <v>1</v>
      </c>
      <c r="AC193" s="100">
        <v>43</v>
      </c>
      <c r="BB193" s="100">
        <v>1</v>
      </c>
      <c r="BC193" s="100">
        <f>IF(BB193=1,G193,0)</f>
        <v>0</v>
      </c>
      <c r="BD193" s="100">
        <f>IF(BB193=2,G193,0)</f>
        <v>0</v>
      </c>
      <c r="BE193" s="100">
        <f>IF(BB193=3,G193,0)</f>
        <v>0</v>
      </c>
      <c r="BF193" s="100">
        <f>IF(BB193=4,G193,0)</f>
        <v>0</v>
      </c>
      <c r="BG193" s="100">
        <f>IF(BB193=5,G193,0)</f>
        <v>0</v>
      </c>
    </row>
    <row r="194" spans="1:59">
      <c r="A194" s="130"/>
      <c r="B194" s="131"/>
      <c r="C194" s="157">
        <v>1</v>
      </c>
      <c r="D194" s="157"/>
      <c r="E194" s="132">
        <v>1</v>
      </c>
      <c r="F194" s="133"/>
      <c r="G194" s="134"/>
      <c r="H194" s="120"/>
      <c r="I194" s="120"/>
      <c r="J194" s="120"/>
      <c r="K194" s="120"/>
      <c r="M194" s="100">
        <v>1</v>
      </c>
      <c r="O194" s="135"/>
      <c r="Q194" s="122"/>
      <c r="AA194"/>
      <c r="AB194"/>
      <c r="AC194"/>
      <c r="BB194"/>
      <c r="BC194"/>
      <c r="BD194"/>
      <c r="BE194"/>
      <c r="BF194"/>
      <c r="BG194"/>
    </row>
    <row r="195" spans="1:59" ht="25.5">
      <c r="A195" s="123">
        <v>43</v>
      </c>
      <c r="B195" s="124" t="s">
        <v>265</v>
      </c>
      <c r="C195" s="125" t="s">
        <v>266</v>
      </c>
      <c r="D195" s="126" t="s">
        <v>256</v>
      </c>
      <c r="E195" s="127">
        <v>1</v>
      </c>
      <c r="F195" s="145">
        <v>0</v>
      </c>
      <c r="G195" s="128">
        <f>E195*F195</f>
        <v>0</v>
      </c>
      <c r="H195" s="129">
        <v>5.1999999999999998E-3</v>
      </c>
      <c r="I195" s="129">
        <f>E195*H195</f>
        <v>5.1999999999999998E-3</v>
      </c>
      <c r="J195" s="129">
        <v>0</v>
      </c>
      <c r="K195" s="129">
        <f>E195*J195</f>
        <v>0</v>
      </c>
      <c r="M195"/>
      <c r="O195"/>
      <c r="Q195" s="122">
        <v>2</v>
      </c>
      <c r="AA195" s="100">
        <v>12</v>
      </c>
      <c r="AB195" s="100">
        <v>1</v>
      </c>
      <c r="AC195" s="100">
        <v>44</v>
      </c>
      <c r="BB195" s="100">
        <v>1</v>
      </c>
      <c r="BC195" s="100">
        <f>IF(BB195=1,G195,0)</f>
        <v>0</v>
      </c>
      <c r="BD195" s="100">
        <f>IF(BB195=2,G195,0)</f>
        <v>0</v>
      </c>
      <c r="BE195" s="100">
        <f>IF(BB195=3,G195,0)</f>
        <v>0</v>
      </c>
      <c r="BF195" s="100">
        <f>IF(BB195=4,G195,0)</f>
        <v>0</v>
      </c>
      <c r="BG195" s="100">
        <f>IF(BB195=5,G195,0)</f>
        <v>0</v>
      </c>
    </row>
    <row r="196" spans="1:59">
      <c r="A196" s="130"/>
      <c r="B196" s="131"/>
      <c r="C196" s="157">
        <v>1</v>
      </c>
      <c r="D196" s="157"/>
      <c r="E196" s="132">
        <v>1</v>
      </c>
      <c r="F196" s="133"/>
      <c r="G196" s="134"/>
      <c r="H196" s="120"/>
      <c r="I196" s="120"/>
      <c r="J196" s="120"/>
      <c r="K196" s="120"/>
      <c r="M196" s="100">
        <v>1</v>
      </c>
      <c r="O196" s="135"/>
      <c r="Q196" s="122"/>
      <c r="AA196"/>
      <c r="AB196"/>
      <c r="AC196"/>
      <c r="BB196"/>
      <c r="BC196"/>
      <c r="BD196"/>
      <c r="BE196"/>
      <c r="BF196"/>
      <c r="BG196"/>
    </row>
    <row r="197" spans="1:59">
      <c r="A197" s="137"/>
      <c r="B197" s="138" t="s">
        <v>162</v>
      </c>
      <c r="C197" s="139" t="str">
        <f>CONCATENATE(B184," ",C184)</f>
        <v>8 Trubní vedení</v>
      </c>
      <c r="D197" s="137"/>
      <c r="E197" s="140"/>
      <c r="F197" s="140"/>
      <c r="G197" s="141">
        <f>SUM(G184:G196)</f>
        <v>0</v>
      </c>
      <c r="H197" s="142"/>
      <c r="I197" s="143">
        <f>SUM(I184:I196)</f>
        <v>1.9819999999999997E-2</v>
      </c>
      <c r="J197" s="142"/>
      <c r="K197" s="143">
        <f>SUM(K184:K196)</f>
        <v>0</v>
      </c>
      <c r="M197"/>
      <c r="O197"/>
      <c r="Q197" s="122">
        <v>4</v>
      </c>
      <c r="AA197"/>
      <c r="AB197"/>
      <c r="AC197"/>
      <c r="BB197"/>
      <c r="BC197" s="144">
        <f>SUM(BC184:BC196)</f>
        <v>0</v>
      </c>
      <c r="BD197" s="144">
        <f>SUM(BD184:BD196)</f>
        <v>0</v>
      </c>
      <c r="BE197" s="144">
        <f>SUM(BE184:BE196)</f>
        <v>0</v>
      </c>
      <c r="BF197" s="144">
        <f>SUM(BF184:BF196)</f>
        <v>0</v>
      </c>
      <c r="BG197" s="144">
        <f>SUM(BG184:BG196)</f>
        <v>0</v>
      </c>
    </row>
    <row r="198" spans="1:59">
      <c r="A198" s="115" t="s">
        <v>72</v>
      </c>
      <c r="B198" s="116" t="s">
        <v>267</v>
      </c>
      <c r="C198" s="117" t="s">
        <v>268</v>
      </c>
      <c r="D198" s="118"/>
      <c r="E198" s="119"/>
      <c r="F198" s="119"/>
      <c r="G198" s="120"/>
      <c r="H198" s="121"/>
      <c r="I198" s="121"/>
      <c r="J198" s="121"/>
      <c r="K198" s="121"/>
      <c r="M198"/>
      <c r="O198"/>
      <c r="Q198" s="122">
        <v>1</v>
      </c>
      <c r="AA198"/>
      <c r="AB198"/>
      <c r="AC198"/>
      <c r="BB198"/>
      <c r="BC198"/>
      <c r="BD198"/>
      <c r="BE198"/>
      <c r="BF198"/>
      <c r="BG198"/>
    </row>
    <row r="199" spans="1:59" ht="25.5">
      <c r="A199" s="123">
        <v>44</v>
      </c>
      <c r="B199" s="124" t="s">
        <v>269</v>
      </c>
      <c r="C199" s="125" t="s">
        <v>270</v>
      </c>
      <c r="D199" s="126" t="s">
        <v>118</v>
      </c>
      <c r="E199" s="127">
        <v>1105.7</v>
      </c>
      <c r="F199" s="145">
        <v>0</v>
      </c>
      <c r="G199" s="128">
        <f>E199*F199</f>
        <v>0</v>
      </c>
      <c r="H199" s="129">
        <v>0</v>
      </c>
      <c r="I199" s="129">
        <f>E199*H199</f>
        <v>0</v>
      </c>
      <c r="J199" s="129">
        <v>0</v>
      </c>
      <c r="K199" s="129">
        <f>E199*J199</f>
        <v>0</v>
      </c>
      <c r="M199"/>
      <c r="O199"/>
      <c r="Q199" s="122">
        <v>2</v>
      </c>
      <c r="AA199" s="100">
        <v>12</v>
      </c>
      <c r="AB199" s="100">
        <v>0</v>
      </c>
      <c r="AC199" s="100">
        <v>45</v>
      </c>
      <c r="BB199" s="100">
        <v>1</v>
      </c>
      <c r="BC199" s="100">
        <f>IF(BB199=1,G199,0)</f>
        <v>0</v>
      </c>
      <c r="BD199" s="100">
        <f>IF(BB199=2,G199,0)</f>
        <v>0</v>
      </c>
      <c r="BE199" s="100">
        <f>IF(BB199=3,G199,0)</f>
        <v>0</v>
      </c>
      <c r="BF199" s="100">
        <f>IF(BB199=4,G199,0)</f>
        <v>0</v>
      </c>
      <c r="BG199" s="100">
        <f>IF(BB199=5,G199,0)</f>
        <v>0</v>
      </c>
    </row>
    <row r="200" spans="1:59" ht="12.75" customHeight="1">
      <c r="A200" s="130"/>
      <c r="B200" s="131"/>
      <c r="C200" s="157" t="s">
        <v>271</v>
      </c>
      <c r="D200" s="157"/>
      <c r="E200" s="132">
        <v>1105.7</v>
      </c>
      <c r="F200" s="133"/>
      <c r="G200" s="134"/>
      <c r="H200" s="120"/>
      <c r="I200" s="120"/>
      <c r="J200" s="120"/>
      <c r="K200" s="120"/>
      <c r="M200" s="100" t="s">
        <v>271</v>
      </c>
      <c r="O200" s="135"/>
      <c r="Q200" s="122"/>
      <c r="AA200"/>
      <c r="AB200"/>
      <c r="AC200"/>
      <c r="BB200"/>
      <c r="BC200"/>
      <c r="BD200"/>
      <c r="BE200"/>
      <c r="BF200"/>
      <c r="BG200"/>
    </row>
    <row r="201" spans="1:59">
      <c r="A201" s="137"/>
      <c r="B201" s="138" t="s">
        <v>162</v>
      </c>
      <c r="C201" s="139" t="str">
        <f>CONCATENATE(B198," ",C198)</f>
        <v>9 Ostatní konstrukce a práce-bourání</v>
      </c>
      <c r="D201" s="137"/>
      <c r="E201" s="140"/>
      <c r="F201" s="140"/>
      <c r="G201" s="141">
        <f>SUM(G198:G200)</f>
        <v>0</v>
      </c>
      <c r="H201" s="142"/>
      <c r="I201" s="143">
        <f>SUM(I198:I200)</f>
        <v>0</v>
      </c>
      <c r="J201" s="142"/>
      <c r="K201" s="143">
        <f>SUM(K198:K200)</f>
        <v>0</v>
      </c>
      <c r="M201"/>
      <c r="O201"/>
      <c r="Q201" s="122">
        <v>4</v>
      </c>
      <c r="AA201"/>
      <c r="AB201"/>
      <c r="AC201"/>
      <c r="BB201"/>
      <c r="BC201" s="144">
        <f>SUM(BC198:BC200)</f>
        <v>0</v>
      </c>
      <c r="BD201" s="144">
        <f>SUM(BD198:BD200)</f>
        <v>0</v>
      </c>
      <c r="BE201" s="144">
        <f>SUM(BE198:BE200)</f>
        <v>0</v>
      </c>
      <c r="BF201" s="144">
        <f>SUM(BF198:BF200)</f>
        <v>0</v>
      </c>
      <c r="BG201" s="144">
        <f>SUM(BG198:BG200)</f>
        <v>0</v>
      </c>
    </row>
    <row r="202" spans="1:59">
      <c r="A202" s="115" t="s">
        <v>72</v>
      </c>
      <c r="B202" s="116" t="s">
        <v>272</v>
      </c>
      <c r="C202" s="117" t="s">
        <v>273</v>
      </c>
      <c r="D202" s="118"/>
      <c r="E202" s="119"/>
      <c r="F202" s="119"/>
      <c r="G202" s="120"/>
      <c r="H202" s="121"/>
      <c r="I202" s="121"/>
      <c r="J202" s="121"/>
      <c r="K202" s="121"/>
      <c r="M202"/>
      <c r="O202"/>
      <c r="Q202" s="122">
        <v>1</v>
      </c>
      <c r="AA202"/>
      <c r="AB202"/>
      <c r="AC202"/>
      <c r="BB202"/>
      <c r="BC202"/>
      <c r="BD202"/>
      <c r="BE202"/>
      <c r="BF202"/>
      <c r="BG202"/>
    </row>
    <row r="203" spans="1:59">
      <c r="A203" s="123">
        <v>45</v>
      </c>
      <c r="B203" s="124" t="s">
        <v>274</v>
      </c>
      <c r="C203" s="125" t="s">
        <v>275</v>
      </c>
      <c r="D203" s="126" t="s">
        <v>256</v>
      </c>
      <c r="E203" s="127">
        <v>2</v>
      </c>
      <c r="F203" s="145">
        <v>0</v>
      </c>
      <c r="G203" s="128">
        <f>E203*F203</f>
        <v>0</v>
      </c>
      <c r="H203" s="129">
        <v>0.24590000000000001</v>
      </c>
      <c r="I203" s="129">
        <f>E203*H203</f>
        <v>0.49180000000000001</v>
      </c>
      <c r="J203" s="129">
        <v>0</v>
      </c>
      <c r="K203" s="129">
        <f>E203*J203</f>
        <v>0</v>
      </c>
      <c r="M203"/>
      <c r="O203"/>
      <c r="Q203" s="122">
        <v>2</v>
      </c>
      <c r="AA203" s="100">
        <v>12</v>
      </c>
      <c r="AB203" s="100">
        <v>0</v>
      </c>
      <c r="AC203" s="100">
        <v>46</v>
      </c>
      <c r="BB203" s="100">
        <v>1</v>
      </c>
      <c r="BC203" s="100">
        <f>IF(BB203=1,G203,0)</f>
        <v>0</v>
      </c>
      <c r="BD203" s="100">
        <f>IF(BB203=2,G203,0)</f>
        <v>0</v>
      </c>
      <c r="BE203" s="100">
        <f>IF(BB203=3,G203,0)</f>
        <v>0</v>
      </c>
      <c r="BF203" s="100">
        <f>IF(BB203=4,G203,0)</f>
        <v>0</v>
      </c>
      <c r="BG203" s="100">
        <f>IF(BB203=5,G203,0)</f>
        <v>0</v>
      </c>
    </row>
    <row r="204" spans="1:59" ht="12.75" customHeight="1">
      <c r="A204" s="130"/>
      <c r="B204" s="131"/>
      <c r="C204" s="157" t="s">
        <v>276</v>
      </c>
      <c r="D204" s="157"/>
      <c r="E204" s="132">
        <v>1</v>
      </c>
      <c r="F204" s="133"/>
      <c r="G204" s="134"/>
      <c r="H204" s="120"/>
      <c r="I204" s="120"/>
      <c r="J204" s="120"/>
      <c r="K204" s="120"/>
      <c r="M204" s="100" t="s">
        <v>276</v>
      </c>
      <c r="O204" s="135"/>
      <c r="Q204" s="122"/>
      <c r="AA204"/>
      <c r="AB204"/>
      <c r="AC204"/>
      <c r="BB204"/>
      <c r="BC204"/>
      <c r="BD204"/>
      <c r="BE204"/>
      <c r="BF204"/>
      <c r="BG204"/>
    </row>
    <row r="205" spans="1:59" ht="12.75" customHeight="1">
      <c r="A205" s="130"/>
      <c r="B205" s="131"/>
      <c r="C205" s="157" t="s">
        <v>277</v>
      </c>
      <c r="D205" s="157"/>
      <c r="E205" s="132">
        <v>1</v>
      </c>
      <c r="F205" s="133"/>
      <c r="G205" s="134"/>
      <c r="H205" s="120"/>
      <c r="I205" s="120"/>
      <c r="J205" s="120"/>
      <c r="K205" s="120"/>
      <c r="M205" s="100" t="s">
        <v>277</v>
      </c>
      <c r="O205" s="135"/>
      <c r="Q205" s="122"/>
      <c r="AA205"/>
      <c r="AB205"/>
      <c r="AC205"/>
      <c r="BB205"/>
      <c r="BC205"/>
      <c r="BD205"/>
      <c r="BE205"/>
      <c r="BF205"/>
      <c r="BG205"/>
    </row>
    <row r="206" spans="1:59">
      <c r="A206" s="123">
        <v>46</v>
      </c>
      <c r="B206" s="124" t="s">
        <v>278</v>
      </c>
      <c r="C206" s="125" t="s">
        <v>279</v>
      </c>
      <c r="D206" s="126" t="s">
        <v>256</v>
      </c>
      <c r="E206" s="127">
        <v>1</v>
      </c>
      <c r="F206" s="145">
        <v>0</v>
      </c>
      <c r="G206" s="128">
        <f>E206*F206</f>
        <v>0</v>
      </c>
      <c r="H206" s="129">
        <v>5.1000000000000004E-3</v>
      </c>
      <c r="I206" s="129">
        <f>E206*H206</f>
        <v>5.1000000000000004E-3</v>
      </c>
      <c r="J206" s="129">
        <v>0</v>
      </c>
      <c r="K206" s="129">
        <f>E206*J206</f>
        <v>0</v>
      </c>
      <c r="M206"/>
      <c r="O206"/>
      <c r="Q206" s="122">
        <v>2</v>
      </c>
      <c r="AA206" s="100">
        <v>12</v>
      </c>
      <c r="AB206" s="100">
        <v>1</v>
      </c>
      <c r="AC206" s="100">
        <v>47</v>
      </c>
      <c r="BB206" s="100">
        <v>1</v>
      </c>
      <c r="BC206" s="100">
        <f>IF(BB206=1,G206,0)</f>
        <v>0</v>
      </c>
      <c r="BD206" s="100">
        <f>IF(BB206=2,G206,0)</f>
        <v>0</v>
      </c>
      <c r="BE206" s="100">
        <f>IF(BB206=3,G206,0)</f>
        <v>0</v>
      </c>
      <c r="BF206" s="100">
        <f>IF(BB206=4,G206,0)</f>
        <v>0</v>
      </c>
      <c r="BG206" s="100">
        <f>IF(BB206=5,G206,0)</f>
        <v>0</v>
      </c>
    </row>
    <row r="207" spans="1:59" ht="12.75" customHeight="1">
      <c r="A207" s="130"/>
      <c r="B207" s="131"/>
      <c r="C207" s="157" t="s">
        <v>280</v>
      </c>
      <c r="D207" s="157"/>
      <c r="E207" s="132">
        <v>1</v>
      </c>
      <c r="F207" s="133"/>
      <c r="G207" s="134"/>
      <c r="H207" s="120"/>
      <c r="I207" s="120"/>
      <c r="J207" s="120"/>
      <c r="K207" s="120"/>
      <c r="M207" s="100" t="s">
        <v>280</v>
      </c>
      <c r="O207" s="135"/>
      <c r="Q207" s="122"/>
      <c r="AA207"/>
      <c r="AB207"/>
      <c r="AC207"/>
      <c r="BB207"/>
      <c r="BC207"/>
      <c r="BD207"/>
      <c r="BE207"/>
      <c r="BF207"/>
      <c r="BG207"/>
    </row>
    <row r="208" spans="1:59">
      <c r="A208" s="123">
        <v>47</v>
      </c>
      <c r="B208" s="124" t="s">
        <v>281</v>
      </c>
      <c r="C208" s="125" t="s">
        <v>282</v>
      </c>
      <c r="D208" s="126" t="s">
        <v>256</v>
      </c>
      <c r="E208" s="127">
        <v>1</v>
      </c>
      <c r="F208" s="145">
        <v>0</v>
      </c>
      <c r="G208" s="128">
        <f>E208*F208</f>
        <v>0</v>
      </c>
      <c r="H208" s="129">
        <v>5.1000000000000004E-3</v>
      </c>
      <c r="I208" s="129">
        <f>E208*H208</f>
        <v>5.1000000000000004E-3</v>
      </c>
      <c r="J208" s="129">
        <v>0</v>
      </c>
      <c r="K208" s="129">
        <f>E208*J208</f>
        <v>0</v>
      </c>
      <c r="M208"/>
      <c r="O208"/>
      <c r="Q208" s="122">
        <v>2</v>
      </c>
      <c r="AA208" s="100">
        <v>12</v>
      </c>
      <c r="AB208" s="100">
        <v>1</v>
      </c>
      <c r="AC208" s="100">
        <v>48</v>
      </c>
      <c r="BB208" s="100">
        <v>1</v>
      </c>
      <c r="BC208" s="100">
        <f>IF(BB208=1,G208,0)</f>
        <v>0</v>
      </c>
      <c r="BD208" s="100">
        <f>IF(BB208=2,G208,0)</f>
        <v>0</v>
      </c>
      <c r="BE208" s="100">
        <f>IF(BB208=3,G208,0)</f>
        <v>0</v>
      </c>
      <c r="BF208" s="100">
        <f>IF(BB208=4,G208,0)</f>
        <v>0</v>
      </c>
      <c r="BG208" s="100">
        <f>IF(BB208=5,G208,0)</f>
        <v>0</v>
      </c>
    </row>
    <row r="209" spans="1:59" ht="12.75" customHeight="1">
      <c r="A209" s="130"/>
      <c r="B209" s="131"/>
      <c r="C209" s="157" t="s">
        <v>283</v>
      </c>
      <c r="D209" s="157"/>
      <c r="E209" s="132">
        <v>1</v>
      </c>
      <c r="F209" s="133"/>
      <c r="G209" s="134"/>
      <c r="H209" s="120"/>
      <c r="I209" s="120"/>
      <c r="J209" s="120"/>
      <c r="K209" s="120"/>
      <c r="M209" s="100" t="s">
        <v>283</v>
      </c>
      <c r="O209" s="135"/>
      <c r="Q209" s="122"/>
      <c r="AA209"/>
      <c r="AB209"/>
      <c r="AC209"/>
      <c r="BB209"/>
      <c r="BC209"/>
      <c r="BD209"/>
      <c r="BE209"/>
      <c r="BF209"/>
      <c r="BG209"/>
    </row>
    <row r="210" spans="1:59">
      <c r="A210" s="123">
        <v>48</v>
      </c>
      <c r="B210" s="124" t="s">
        <v>284</v>
      </c>
      <c r="C210" s="125" t="s">
        <v>285</v>
      </c>
      <c r="D210" s="126" t="s">
        <v>252</v>
      </c>
      <c r="E210" s="127">
        <v>6</v>
      </c>
      <c r="F210" s="145">
        <v>0</v>
      </c>
      <c r="G210" s="128">
        <f>E210*F210</f>
        <v>0</v>
      </c>
      <c r="H210" s="129">
        <v>2E-3</v>
      </c>
      <c r="I210" s="129">
        <f>E210*H210</f>
        <v>1.2E-2</v>
      </c>
      <c r="J210" s="129">
        <v>0</v>
      </c>
      <c r="K210" s="129">
        <f>E210*J210</f>
        <v>0</v>
      </c>
      <c r="M210"/>
      <c r="O210"/>
      <c r="Q210" s="122">
        <v>2</v>
      </c>
      <c r="AA210" s="100">
        <v>12</v>
      </c>
      <c r="AB210" s="100">
        <v>1</v>
      </c>
      <c r="AC210" s="100">
        <v>49</v>
      </c>
      <c r="BB210" s="100">
        <v>1</v>
      </c>
      <c r="BC210" s="100">
        <f>IF(BB210=1,G210,0)</f>
        <v>0</v>
      </c>
      <c r="BD210" s="100">
        <f>IF(BB210=2,G210,0)</f>
        <v>0</v>
      </c>
      <c r="BE210" s="100">
        <f>IF(BB210=3,G210,0)</f>
        <v>0</v>
      </c>
      <c r="BF210" s="100">
        <f>IF(BB210=4,G210,0)</f>
        <v>0</v>
      </c>
      <c r="BG210" s="100">
        <f>IF(BB210=5,G210,0)</f>
        <v>0</v>
      </c>
    </row>
    <row r="211" spans="1:59" ht="12.75" customHeight="1">
      <c r="A211" s="130"/>
      <c r="B211" s="131"/>
      <c r="C211" s="157" t="s">
        <v>286</v>
      </c>
      <c r="D211" s="157"/>
      <c r="E211" s="132">
        <v>3</v>
      </c>
      <c r="F211" s="133"/>
      <c r="G211" s="134"/>
      <c r="H211" s="120"/>
      <c r="I211" s="120"/>
      <c r="J211" s="120"/>
      <c r="K211" s="120"/>
      <c r="M211" s="100" t="s">
        <v>286</v>
      </c>
      <c r="O211" s="135"/>
      <c r="Q211" s="122"/>
      <c r="AA211"/>
      <c r="AB211"/>
      <c r="AC211"/>
      <c r="BB211"/>
      <c r="BC211"/>
      <c r="BD211"/>
      <c r="BE211"/>
      <c r="BF211"/>
      <c r="BG211"/>
    </row>
    <row r="212" spans="1:59" ht="12.75" customHeight="1">
      <c r="A212" s="130"/>
      <c r="B212" s="131"/>
      <c r="C212" s="157" t="s">
        <v>287</v>
      </c>
      <c r="D212" s="157"/>
      <c r="E212" s="132">
        <v>3</v>
      </c>
      <c r="F212" s="133"/>
      <c r="G212" s="134"/>
      <c r="H212" s="120"/>
      <c r="I212" s="120"/>
      <c r="J212" s="120"/>
      <c r="K212" s="120"/>
      <c r="M212" s="100" t="s">
        <v>287</v>
      </c>
      <c r="O212" s="135"/>
      <c r="Q212" s="122"/>
      <c r="AA212"/>
      <c r="AB212"/>
      <c r="AC212"/>
      <c r="BB212"/>
      <c r="BC212"/>
      <c r="BD212"/>
      <c r="BE212"/>
      <c r="BF212"/>
      <c r="BG212"/>
    </row>
    <row r="213" spans="1:59">
      <c r="A213" s="123">
        <v>49</v>
      </c>
      <c r="B213" s="124" t="s">
        <v>288</v>
      </c>
      <c r="C213" s="125" t="s">
        <v>289</v>
      </c>
      <c r="D213" s="126" t="s">
        <v>252</v>
      </c>
      <c r="E213" s="127">
        <v>20</v>
      </c>
      <c r="F213" s="145">
        <v>0</v>
      </c>
      <c r="G213" s="128">
        <f>E213*F213</f>
        <v>0</v>
      </c>
      <c r="H213" s="129">
        <v>0</v>
      </c>
      <c r="I213" s="129">
        <f>E213*H213</f>
        <v>0</v>
      </c>
      <c r="J213" s="129">
        <v>0</v>
      </c>
      <c r="K213" s="129">
        <f>E213*J213</f>
        <v>0</v>
      </c>
      <c r="M213"/>
      <c r="O213"/>
      <c r="Q213" s="122">
        <v>2</v>
      </c>
      <c r="AA213" s="100">
        <v>12</v>
      </c>
      <c r="AB213" s="100">
        <v>0</v>
      </c>
      <c r="AC213" s="100">
        <v>50</v>
      </c>
      <c r="BB213" s="100">
        <v>1</v>
      </c>
      <c r="BC213" s="100">
        <f>IF(BB213=1,G213,0)</f>
        <v>0</v>
      </c>
      <c r="BD213" s="100">
        <f>IF(BB213=2,G213,0)</f>
        <v>0</v>
      </c>
      <c r="BE213" s="100">
        <f>IF(BB213=3,G213,0)</f>
        <v>0</v>
      </c>
      <c r="BF213" s="100">
        <f>IF(BB213=4,G213,0)</f>
        <v>0</v>
      </c>
      <c r="BG213" s="100">
        <f>IF(BB213=5,G213,0)</f>
        <v>0</v>
      </c>
    </row>
    <row r="214" spans="1:59" ht="12.75" customHeight="1">
      <c r="A214" s="130"/>
      <c r="B214" s="131"/>
      <c r="C214" s="157" t="s">
        <v>290</v>
      </c>
      <c r="D214" s="157"/>
      <c r="E214" s="132">
        <v>20</v>
      </c>
      <c r="F214" s="133"/>
      <c r="G214" s="134"/>
      <c r="H214" s="120"/>
      <c r="I214" s="120"/>
      <c r="J214" s="120"/>
      <c r="K214" s="120"/>
      <c r="M214" s="100" t="s">
        <v>290</v>
      </c>
      <c r="O214" s="135"/>
      <c r="Q214" s="122"/>
      <c r="AA214"/>
      <c r="AB214"/>
      <c r="AC214"/>
      <c r="BB214"/>
      <c r="BC214"/>
      <c r="BD214"/>
      <c r="BE214"/>
      <c r="BF214"/>
      <c r="BG214"/>
    </row>
    <row r="215" spans="1:59">
      <c r="A215" s="123">
        <v>50</v>
      </c>
      <c r="B215" s="124" t="s">
        <v>291</v>
      </c>
      <c r="C215" s="125" t="s">
        <v>292</v>
      </c>
      <c r="D215" s="126" t="s">
        <v>252</v>
      </c>
      <c r="E215" s="127">
        <v>20</v>
      </c>
      <c r="F215" s="145">
        <v>0</v>
      </c>
      <c r="G215" s="128">
        <f>E215*F215</f>
        <v>0</v>
      </c>
      <c r="H215" s="129">
        <v>0</v>
      </c>
      <c r="I215" s="129">
        <f>E215*H215</f>
        <v>0</v>
      </c>
      <c r="J215" s="129">
        <v>0</v>
      </c>
      <c r="K215" s="129">
        <f>E215*J215</f>
        <v>0</v>
      </c>
      <c r="M215"/>
      <c r="O215"/>
      <c r="Q215" s="122">
        <v>2</v>
      </c>
      <c r="AA215" s="100">
        <v>12</v>
      </c>
      <c r="AB215" s="100">
        <v>0</v>
      </c>
      <c r="AC215" s="100">
        <v>51</v>
      </c>
      <c r="BB215" s="100">
        <v>1</v>
      </c>
      <c r="BC215" s="100">
        <f>IF(BB215=1,G215,0)</f>
        <v>0</v>
      </c>
      <c r="BD215" s="100">
        <f>IF(BB215=2,G215,0)</f>
        <v>0</v>
      </c>
      <c r="BE215" s="100">
        <f>IF(BB215=3,G215,0)</f>
        <v>0</v>
      </c>
      <c r="BF215" s="100">
        <f>IF(BB215=4,G215,0)</f>
        <v>0</v>
      </c>
      <c r="BG215" s="100">
        <f>IF(BB215=5,G215,0)</f>
        <v>0</v>
      </c>
    </row>
    <row r="216" spans="1:59" ht="12.75" customHeight="1">
      <c r="A216" s="130"/>
      <c r="B216" s="131"/>
      <c r="C216" s="157" t="s">
        <v>293</v>
      </c>
      <c r="D216" s="157"/>
      <c r="E216" s="132">
        <v>20</v>
      </c>
      <c r="F216" s="133"/>
      <c r="G216" s="134"/>
      <c r="H216" s="120"/>
      <c r="I216" s="120"/>
      <c r="J216" s="120"/>
      <c r="K216" s="120"/>
      <c r="M216" s="100" t="s">
        <v>293</v>
      </c>
      <c r="O216" s="135"/>
      <c r="Q216" s="122"/>
      <c r="AA216"/>
      <c r="AB216"/>
      <c r="AC216"/>
      <c r="BB216"/>
      <c r="BC216"/>
      <c r="BD216"/>
      <c r="BE216"/>
      <c r="BF216"/>
      <c r="BG216"/>
    </row>
    <row r="217" spans="1:59" ht="25.5">
      <c r="A217" s="123">
        <v>51</v>
      </c>
      <c r="B217" s="124" t="s">
        <v>294</v>
      </c>
      <c r="C217" s="125" t="s">
        <v>295</v>
      </c>
      <c r="D217" s="126" t="s">
        <v>256</v>
      </c>
      <c r="E217" s="127">
        <v>2</v>
      </c>
      <c r="F217" s="145">
        <v>0</v>
      </c>
      <c r="G217" s="128">
        <f>E217*F217</f>
        <v>0</v>
      </c>
      <c r="H217" s="129">
        <v>0</v>
      </c>
      <c r="I217" s="129">
        <f>E217*H217</f>
        <v>0</v>
      </c>
      <c r="J217" s="129">
        <v>0</v>
      </c>
      <c r="K217" s="129">
        <f>E217*J217</f>
        <v>0</v>
      </c>
      <c r="M217"/>
      <c r="O217"/>
      <c r="Q217" s="122">
        <v>2</v>
      </c>
      <c r="AA217" s="100">
        <v>12</v>
      </c>
      <c r="AB217" s="100">
        <v>0</v>
      </c>
      <c r="AC217" s="100">
        <v>52</v>
      </c>
      <c r="BB217" s="100">
        <v>1</v>
      </c>
      <c r="BC217" s="100">
        <f>IF(BB217=1,G217,0)</f>
        <v>0</v>
      </c>
      <c r="BD217" s="100">
        <f>IF(BB217=2,G217,0)</f>
        <v>0</v>
      </c>
      <c r="BE217" s="100">
        <f>IF(BB217=3,G217,0)</f>
        <v>0</v>
      </c>
      <c r="BF217" s="100">
        <f>IF(BB217=4,G217,0)</f>
        <v>0</v>
      </c>
      <c r="BG217" s="100">
        <f>IF(BB217=5,G217,0)</f>
        <v>0</v>
      </c>
    </row>
    <row r="218" spans="1:59" ht="12.75" customHeight="1">
      <c r="A218" s="130"/>
      <c r="B218" s="131"/>
      <c r="C218" s="157" t="s">
        <v>296</v>
      </c>
      <c r="D218" s="157"/>
      <c r="E218" s="132">
        <v>0</v>
      </c>
      <c r="F218" s="133"/>
      <c r="G218" s="134"/>
      <c r="H218" s="120"/>
      <c r="I218" s="120"/>
      <c r="J218" s="120"/>
      <c r="K218" s="120"/>
      <c r="M218" s="100" t="s">
        <v>296</v>
      </c>
      <c r="O218" s="135"/>
      <c r="Q218" s="122"/>
      <c r="AA218"/>
      <c r="AB218"/>
      <c r="AC218"/>
      <c r="BB218"/>
      <c r="BC218"/>
      <c r="BD218"/>
      <c r="BE218"/>
      <c r="BF218"/>
      <c r="BG218"/>
    </row>
    <row r="219" spans="1:59">
      <c r="A219" s="130"/>
      <c r="B219" s="131"/>
      <c r="C219" s="157">
        <v>2</v>
      </c>
      <c r="D219" s="157"/>
      <c r="E219" s="132">
        <v>2</v>
      </c>
      <c r="F219" s="133"/>
      <c r="G219" s="134"/>
      <c r="H219" s="120"/>
      <c r="I219" s="120"/>
      <c r="J219" s="120"/>
      <c r="K219" s="120"/>
      <c r="M219" s="100">
        <v>2</v>
      </c>
      <c r="O219" s="135"/>
      <c r="Q219" s="122"/>
      <c r="AA219"/>
      <c r="AB219"/>
      <c r="AC219"/>
      <c r="BB219"/>
      <c r="BC219"/>
      <c r="BD219"/>
      <c r="BE219"/>
      <c r="BF219"/>
      <c r="BG219"/>
    </row>
    <row r="220" spans="1:59" ht="25.5">
      <c r="A220" s="123">
        <v>52</v>
      </c>
      <c r="B220" s="124" t="s">
        <v>297</v>
      </c>
      <c r="C220" s="125" t="s">
        <v>298</v>
      </c>
      <c r="D220" s="126" t="s">
        <v>256</v>
      </c>
      <c r="E220" s="127">
        <v>2</v>
      </c>
      <c r="F220" s="145">
        <v>0</v>
      </c>
      <c r="G220" s="128">
        <f>E220*F220</f>
        <v>0</v>
      </c>
      <c r="H220" s="129">
        <v>0</v>
      </c>
      <c r="I220" s="129">
        <f>E220*H220</f>
        <v>0</v>
      </c>
      <c r="J220" s="129">
        <v>0</v>
      </c>
      <c r="K220" s="129">
        <f>E220*J220</f>
        <v>0</v>
      </c>
      <c r="M220"/>
      <c r="O220"/>
      <c r="Q220" s="122">
        <v>2</v>
      </c>
      <c r="AA220" s="100">
        <v>12</v>
      </c>
      <c r="AB220" s="100">
        <v>0</v>
      </c>
      <c r="AC220" s="100">
        <v>53</v>
      </c>
      <c r="BB220" s="100">
        <v>1</v>
      </c>
      <c r="BC220" s="100">
        <f>IF(BB220=1,G220,0)</f>
        <v>0</v>
      </c>
      <c r="BD220" s="100">
        <f>IF(BB220=2,G220,0)</f>
        <v>0</v>
      </c>
      <c r="BE220" s="100">
        <f>IF(BB220=3,G220,0)</f>
        <v>0</v>
      </c>
      <c r="BF220" s="100">
        <f>IF(BB220=4,G220,0)</f>
        <v>0</v>
      </c>
      <c r="BG220" s="100">
        <f>IF(BB220=5,G220,0)</f>
        <v>0</v>
      </c>
    </row>
    <row r="221" spans="1:59" ht="12.75" customHeight="1">
      <c r="A221" s="130"/>
      <c r="B221" s="131"/>
      <c r="C221" s="157" t="s">
        <v>299</v>
      </c>
      <c r="D221" s="157"/>
      <c r="E221" s="132">
        <v>0</v>
      </c>
      <c r="F221" s="133"/>
      <c r="G221" s="134"/>
      <c r="H221" s="120"/>
      <c r="I221" s="120"/>
      <c r="J221" s="120"/>
      <c r="K221" s="120"/>
      <c r="M221" s="100" t="s">
        <v>299</v>
      </c>
      <c r="O221" s="135"/>
      <c r="Q221" s="122"/>
      <c r="AA221"/>
      <c r="AB221"/>
      <c r="AC221"/>
      <c r="BB221"/>
      <c r="BC221"/>
      <c r="BD221"/>
      <c r="BE221"/>
      <c r="BF221"/>
      <c r="BG221"/>
    </row>
    <row r="222" spans="1:59">
      <c r="A222" s="130"/>
      <c r="B222" s="131"/>
      <c r="C222" s="157">
        <v>2</v>
      </c>
      <c r="D222" s="157"/>
      <c r="E222" s="132">
        <v>2</v>
      </c>
      <c r="F222" s="133"/>
      <c r="G222" s="134"/>
      <c r="H222" s="120"/>
      <c r="I222" s="120"/>
      <c r="J222" s="120"/>
      <c r="K222" s="120"/>
      <c r="M222" s="100">
        <v>2</v>
      </c>
      <c r="O222" s="135"/>
      <c r="Q222" s="122"/>
      <c r="AA222"/>
      <c r="AB222"/>
      <c r="AC222"/>
      <c r="BB222"/>
      <c r="BC222"/>
      <c r="BD222"/>
      <c r="BE222"/>
      <c r="BF222"/>
      <c r="BG222"/>
    </row>
    <row r="223" spans="1:59">
      <c r="A223" s="137"/>
      <c r="B223" s="138" t="s">
        <v>162</v>
      </c>
      <c r="C223" s="139" t="str">
        <f>CONCATENATE(B202," ",C202)</f>
        <v>91 Doplňující práce na komunikaci</v>
      </c>
      <c r="D223" s="137"/>
      <c r="E223" s="140"/>
      <c r="F223" s="140"/>
      <c r="G223" s="141">
        <f>SUM(G202:G222)</f>
        <v>0</v>
      </c>
      <c r="H223" s="142"/>
      <c r="I223" s="143">
        <f>SUM(I202:I222)</f>
        <v>0.51400000000000001</v>
      </c>
      <c r="J223" s="142"/>
      <c r="K223" s="143">
        <f>SUM(K202:K222)</f>
        <v>0</v>
      </c>
      <c r="M223"/>
      <c r="O223"/>
      <c r="Q223" s="122">
        <v>4</v>
      </c>
      <c r="AA223"/>
      <c r="AB223"/>
      <c r="AC223"/>
      <c r="BB223"/>
      <c r="BC223" s="144">
        <f>SUM(BC202:BC222)</f>
        <v>0</v>
      </c>
      <c r="BD223" s="144">
        <f>SUM(BD202:BD222)</f>
        <v>0</v>
      </c>
      <c r="BE223" s="144">
        <f>SUM(BE202:BE222)</f>
        <v>0</v>
      </c>
      <c r="BF223" s="144">
        <f>SUM(BF202:BF222)</f>
        <v>0</v>
      </c>
      <c r="BG223" s="144">
        <f>SUM(BG202:BG222)</f>
        <v>0</v>
      </c>
    </row>
    <row r="224" spans="1:59">
      <c r="A224" s="115" t="s">
        <v>72</v>
      </c>
      <c r="B224" s="116" t="s">
        <v>300</v>
      </c>
      <c r="C224" s="117" t="s">
        <v>301</v>
      </c>
      <c r="D224" s="118"/>
      <c r="E224" s="119"/>
      <c r="F224" s="119"/>
      <c r="G224" s="120"/>
      <c r="H224" s="121"/>
      <c r="I224" s="121"/>
      <c r="J224" s="121"/>
      <c r="K224" s="121"/>
      <c r="M224"/>
      <c r="O224"/>
      <c r="Q224" s="122">
        <v>1</v>
      </c>
      <c r="AA224"/>
      <c r="AB224"/>
      <c r="AC224"/>
      <c r="BB224"/>
      <c r="BC224"/>
      <c r="BD224"/>
      <c r="BE224"/>
      <c r="BF224"/>
      <c r="BG224"/>
    </row>
    <row r="225" spans="1:59">
      <c r="A225" s="123">
        <v>53</v>
      </c>
      <c r="B225" s="124" t="s">
        <v>302</v>
      </c>
      <c r="C225" s="125" t="s">
        <v>303</v>
      </c>
      <c r="D225" s="126" t="s">
        <v>140</v>
      </c>
      <c r="E225" s="127">
        <v>341</v>
      </c>
      <c r="F225" s="145">
        <v>0</v>
      </c>
      <c r="G225" s="128">
        <f>E225*F225</f>
        <v>0</v>
      </c>
      <c r="H225" s="129">
        <v>0</v>
      </c>
      <c r="I225" s="129">
        <f>E225*H225</f>
        <v>0</v>
      </c>
      <c r="J225" s="129">
        <v>0</v>
      </c>
      <c r="K225" s="129">
        <f>E225*J225</f>
        <v>0</v>
      </c>
      <c r="M225"/>
      <c r="O225"/>
      <c r="Q225" s="122">
        <v>2</v>
      </c>
      <c r="AA225" s="100">
        <v>12</v>
      </c>
      <c r="AB225" s="100">
        <v>0</v>
      </c>
      <c r="AC225" s="100">
        <v>54</v>
      </c>
      <c r="BB225" s="100">
        <v>1</v>
      </c>
      <c r="BC225" s="100">
        <f>IF(BB225=1,G225,0)</f>
        <v>0</v>
      </c>
      <c r="BD225" s="100">
        <f>IF(BB225=2,G225,0)</f>
        <v>0</v>
      </c>
      <c r="BE225" s="100">
        <f>IF(BB225=3,G225,0)</f>
        <v>0</v>
      </c>
      <c r="BF225" s="100">
        <f>IF(BB225=4,G225,0)</f>
        <v>0</v>
      </c>
      <c r="BG225" s="100">
        <f>IF(BB225=5,G225,0)</f>
        <v>0</v>
      </c>
    </row>
    <row r="226" spans="1:59" ht="12.75" customHeight="1">
      <c r="A226" s="130"/>
      <c r="B226" s="131"/>
      <c r="C226" s="157" t="s">
        <v>304</v>
      </c>
      <c r="D226" s="157"/>
      <c r="E226" s="132">
        <v>0</v>
      </c>
      <c r="F226" s="133"/>
      <c r="G226" s="134"/>
      <c r="H226" s="120"/>
      <c r="I226" s="120"/>
      <c r="J226" s="120"/>
      <c r="K226" s="120"/>
      <c r="M226" s="100" t="s">
        <v>304</v>
      </c>
      <c r="O226" s="135"/>
      <c r="Q226" s="122"/>
      <c r="AA226"/>
      <c r="AB226"/>
      <c r="AC226"/>
      <c r="BB226"/>
      <c r="BC226"/>
      <c r="BD226"/>
      <c r="BE226"/>
      <c r="BF226"/>
      <c r="BG226"/>
    </row>
    <row r="227" spans="1:59" ht="12.75" customHeight="1">
      <c r="A227" s="130"/>
      <c r="B227" s="131"/>
      <c r="C227" s="157" t="s">
        <v>305</v>
      </c>
      <c r="D227" s="157"/>
      <c r="E227" s="132">
        <v>0</v>
      </c>
      <c r="F227" s="133"/>
      <c r="G227" s="134"/>
      <c r="H227" s="120"/>
      <c r="I227" s="120"/>
      <c r="J227" s="120"/>
      <c r="K227" s="120"/>
      <c r="M227" s="100" t="s">
        <v>305</v>
      </c>
      <c r="O227" s="135"/>
      <c r="Q227" s="122"/>
      <c r="AA227"/>
      <c r="AB227"/>
      <c r="AC227"/>
      <c r="BB227"/>
      <c r="BC227"/>
      <c r="BD227"/>
      <c r="BE227"/>
      <c r="BF227"/>
      <c r="BG227"/>
    </row>
    <row r="228" spans="1:59">
      <c r="A228" s="130"/>
      <c r="B228" s="131"/>
      <c r="C228" s="157">
        <v>341</v>
      </c>
      <c r="D228" s="157"/>
      <c r="E228" s="132">
        <v>341</v>
      </c>
      <c r="F228" s="133"/>
      <c r="G228" s="134"/>
      <c r="H228" s="120"/>
      <c r="I228" s="120"/>
      <c r="J228" s="120"/>
      <c r="K228" s="120"/>
      <c r="M228" s="100">
        <v>341</v>
      </c>
      <c r="O228" s="135"/>
      <c r="Q228" s="122"/>
      <c r="AA228"/>
      <c r="AB228"/>
      <c r="AC228"/>
      <c r="BB228"/>
      <c r="BC228"/>
      <c r="BD228"/>
      <c r="BE228"/>
      <c r="BF228"/>
      <c r="BG228"/>
    </row>
    <row r="229" spans="1:59">
      <c r="A229" s="137"/>
      <c r="B229" s="138" t="s">
        <v>162</v>
      </c>
      <c r="C229" s="139" t="str">
        <f>CONCATENATE(B224," ",C224)</f>
        <v>93 Dokončovací práce inž.staveb</v>
      </c>
      <c r="D229" s="137"/>
      <c r="E229" s="140"/>
      <c r="F229" s="140"/>
      <c r="G229" s="141">
        <f>SUM(G224:G228)</f>
        <v>0</v>
      </c>
      <c r="H229" s="142"/>
      <c r="I229" s="143">
        <f>SUM(I224:I228)</f>
        <v>0</v>
      </c>
      <c r="J229" s="142"/>
      <c r="K229" s="143">
        <f>SUM(K224:K228)</f>
        <v>0</v>
      </c>
      <c r="M229"/>
      <c r="O229"/>
      <c r="Q229" s="122">
        <v>4</v>
      </c>
      <c r="AA229"/>
      <c r="AB229"/>
      <c r="AC229"/>
      <c r="BB229"/>
      <c r="BC229" s="144">
        <f>SUM(BC224:BC228)</f>
        <v>0</v>
      </c>
      <c r="BD229" s="144">
        <f>SUM(BD224:BD228)</f>
        <v>0</v>
      </c>
      <c r="BE229" s="144">
        <f>SUM(BE224:BE228)</f>
        <v>0</v>
      </c>
      <c r="BF229" s="144">
        <f>SUM(BF224:BF228)</f>
        <v>0</v>
      </c>
      <c r="BG229" s="144">
        <f>SUM(BG224:BG228)</f>
        <v>0</v>
      </c>
    </row>
    <row r="230" spans="1:59">
      <c r="A230" s="115" t="s">
        <v>72</v>
      </c>
      <c r="B230" s="116" t="s">
        <v>306</v>
      </c>
      <c r="C230" s="117" t="s">
        <v>307</v>
      </c>
      <c r="D230" s="118"/>
      <c r="E230" s="119"/>
      <c r="F230" s="119"/>
      <c r="G230" s="120"/>
      <c r="H230" s="121"/>
      <c r="I230" s="121"/>
      <c r="J230" s="121"/>
      <c r="K230" s="121"/>
      <c r="M230"/>
      <c r="O230"/>
      <c r="Q230" s="122">
        <v>1</v>
      </c>
      <c r="AA230"/>
      <c r="AB230"/>
      <c r="AC230"/>
      <c r="BB230"/>
      <c r="BC230"/>
      <c r="BD230"/>
      <c r="BE230"/>
      <c r="BF230"/>
      <c r="BG230"/>
    </row>
    <row r="231" spans="1:59">
      <c r="A231" s="123">
        <v>54</v>
      </c>
      <c r="B231" s="124" t="s">
        <v>308</v>
      </c>
      <c r="C231" s="125" t="s">
        <v>309</v>
      </c>
      <c r="D231" s="126" t="s">
        <v>256</v>
      </c>
      <c r="E231" s="127">
        <v>2</v>
      </c>
      <c r="F231" s="145">
        <v>0</v>
      </c>
      <c r="G231" s="128">
        <f>E231*F231</f>
        <v>0</v>
      </c>
      <c r="H231" s="129">
        <v>4.6800000000000001E-3</v>
      </c>
      <c r="I231" s="129">
        <f>E231*H231</f>
        <v>9.3600000000000003E-3</v>
      </c>
      <c r="J231" s="129">
        <v>0</v>
      </c>
      <c r="K231" s="129">
        <f>E231*J231</f>
        <v>0</v>
      </c>
      <c r="M231"/>
      <c r="O231"/>
      <c r="Q231" s="122">
        <v>2</v>
      </c>
      <c r="AA231" s="100">
        <v>12</v>
      </c>
      <c r="AB231" s="100">
        <v>0</v>
      </c>
      <c r="AC231" s="100">
        <v>55</v>
      </c>
      <c r="BB231" s="100">
        <v>1</v>
      </c>
      <c r="BC231" s="100">
        <f>IF(BB231=1,G231,0)</f>
        <v>0</v>
      </c>
      <c r="BD231" s="100">
        <f>IF(BB231=2,G231,0)</f>
        <v>0</v>
      </c>
      <c r="BE231" s="100">
        <f>IF(BB231=3,G231,0)</f>
        <v>0</v>
      </c>
      <c r="BF231" s="100">
        <f>IF(BB231=4,G231,0)</f>
        <v>0</v>
      </c>
      <c r="BG231" s="100">
        <f>IF(BB231=5,G231,0)</f>
        <v>0</v>
      </c>
    </row>
    <row r="232" spans="1:59">
      <c r="A232" s="130"/>
      <c r="B232" s="131"/>
      <c r="C232" s="157">
        <v>2</v>
      </c>
      <c r="D232" s="157"/>
      <c r="E232" s="132">
        <v>2</v>
      </c>
      <c r="F232" s="133"/>
      <c r="G232" s="134"/>
      <c r="H232" s="120"/>
      <c r="I232" s="120"/>
      <c r="J232" s="120"/>
      <c r="K232" s="120"/>
      <c r="M232" s="100">
        <v>2</v>
      </c>
      <c r="O232" s="135"/>
      <c r="Q232" s="122"/>
      <c r="AA232"/>
      <c r="AB232"/>
      <c r="AC232"/>
      <c r="BB232"/>
      <c r="BC232"/>
      <c r="BD232"/>
      <c r="BE232"/>
      <c r="BF232"/>
      <c r="BG232"/>
    </row>
    <row r="233" spans="1:59">
      <c r="A233" s="137"/>
      <c r="B233" s="138" t="s">
        <v>162</v>
      </c>
      <c r="C233" s="139" t="str">
        <f>CONCATENATE(B230," ",C230)</f>
        <v>95 Dokončovací kce na pozem.stav.</v>
      </c>
      <c r="D233" s="137"/>
      <c r="E233" s="140"/>
      <c r="F233" s="140"/>
      <c r="G233" s="141">
        <f>SUM(G230:G232)</f>
        <v>0</v>
      </c>
      <c r="H233" s="142"/>
      <c r="I233" s="143">
        <f>SUM(I230:I232)</f>
        <v>9.3600000000000003E-3</v>
      </c>
      <c r="J233" s="142"/>
      <c r="K233" s="143">
        <f>SUM(K230:K232)</f>
        <v>0</v>
      </c>
      <c r="M233"/>
      <c r="O233"/>
      <c r="Q233" s="122">
        <v>4</v>
      </c>
      <c r="AA233"/>
      <c r="AB233"/>
      <c r="AC233"/>
      <c r="BB233"/>
      <c r="BC233" s="144">
        <f>SUM(BC230:BC232)</f>
        <v>0</v>
      </c>
      <c r="BD233" s="144">
        <f>SUM(BD230:BD232)</f>
        <v>0</v>
      </c>
      <c r="BE233" s="144">
        <f>SUM(BE230:BE232)</f>
        <v>0</v>
      </c>
      <c r="BF233" s="144">
        <f>SUM(BF230:BF232)</f>
        <v>0</v>
      </c>
      <c r="BG233" s="144">
        <f>SUM(BG230:BG232)</f>
        <v>0</v>
      </c>
    </row>
    <row r="234" spans="1:59">
      <c r="A234" s="115" t="s">
        <v>72</v>
      </c>
      <c r="B234" s="116" t="s">
        <v>310</v>
      </c>
      <c r="C234" s="117" t="s">
        <v>311</v>
      </c>
      <c r="D234" s="118"/>
      <c r="E234" s="119"/>
      <c r="F234" s="119"/>
      <c r="G234" s="120"/>
      <c r="H234" s="121"/>
      <c r="I234" s="121"/>
      <c r="J234" s="121"/>
      <c r="K234" s="121"/>
      <c r="M234"/>
      <c r="O234"/>
      <c r="Q234" s="122">
        <v>1</v>
      </c>
      <c r="AA234"/>
      <c r="AB234"/>
      <c r="AC234"/>
      <c r="BB234"/>
      <c r="BC234"/>
      <c r="BD234"/>
      <c r="BE234"/>
      <c r="BF234"/>
      <c r="BG234"/>
    </row>
    <row r="235" spans="1:59">
      <c r="A235" s="123">
        <v>55</v>
      </c>
      <c r="B235" s="124" t="s">
        <v>312</v>
      </c>
      <c r="C235" s="125" t="s">
        <v>313</v>
      </c>
      <c r="D235" s="126" t="s">
        <v>145</v>
      </c>
      <c r="E235" s="127">
        <v>248.13</v>
      </c>
      <c r="F235" s="145">
        <v>0</v>
      </c>
      <c r="G235" s="128">
        <f>E235*F235</f>
        <v>0</v>
      </c>
      <c r="H235" s="129">
        <v>5.0000000000000002E-5</v>
      </c>
      <c r="I235" s="129">
        <f>E235*H235</f>
        <v>1.2406500000000001E-2</v>
      </c>
      <c r="J235" s="129">
        <v>0</v>
      </c>
      <c r="K235" s="129">
        <f>E235*J235</f>
        <v>0</v>
      </c>
      <c r="M235"/>
      <c r="O235"/>
      <c r="Q235" s="122">
        <v>2</v>
      </c>
      <c r="AA235" s="100">
        <v>12</v>
      </c>
      <c r="AB235" s="100">
        <v>0</v>
      </c>
      <c r="AC235" s="100">
        <v>56</v>
      </c>
      <c r="BB235" s="100">
        <v>2</v>
      </c>
      <c r="BC235" s="100">
        <f>IF(BB235=1,G235,0)</f>
        <v>0</v>
      </c>
      <c r="BD235" s="100">
        <f>IF(BB235=2,G235,0)</f>
        <v>0</v>
      </c>
      <c r="BE235" s="100">
        <f>IF(BB235=3,G235,0)</f>
        <v>0</v>
      </c>
      <c r="BF235" s="100">
        <f>IF(BB235=4,G235,0)</f>
        <v>0</v>
      </c>
      <c r="BG235" s="100">
        <f>IF(BB235=5,G235,0)</f>
        <v>0</v>
      </c>
    </row>
    <row r="236" spans="1:59" ht="12.75" customHeight="1">
      <c r="A236" s="130"/>
      <c r="B236" s="131"/>
      <c r="C236" s="157" t="s">
        <v>314</v>
      </c>
      <c r="D236" s="157"/>
      <c r="E236" s="132">
        <v>0</v>
      </c>
      <c r="F236" s="133"/>
      <c r="G236" s="134"/>
      <c r="H236" s="120"/>
      <c r="I236" s="120"/>
      <c r="J236" s="120"/>
      <c r="K236" s="120"/>
      <c r="M236" s="100" t="s">
        <v>314</v>
      </c>
      <c r="O236" s="135"/>
      <c r="Q236" s="122"/>
      <c r="AA236"/>
      <c r="AB236"/>
      <c r="AC236"/>
      <c r="BB236"/>
      <c r="BC236"/>
      <c r="BD236"/>
      <c r="BE236"/>
      <c r="BF236"/>
      <c r="BG236"/>
    </row>
    <row r="237" spans="1:59" ht="12.75" customHeight="1">
      <c r="A237" s="130"/>
      <c r="B237" s="131"/>
      <c r="C237" s="157" t="s">
        <v>315</v>
      </c>
      <c r="D237" s="157"/>
      <c r="E237" s="132">
        <v>0</v>
      </c>
      <c r="F237" s="133"/>
      <c r="G237" s="134"/>
      <c r="H237" s="120"/>
      <c r="I237" s="120"/>
      <c r="J237" s="120"/>
      <c r="K237" s="120"/>
      <c r="M237" s="100" t="s">
        <v>315</v>
      </c>
      <c r="O237" s="135"/>
      <c r="Q237" s="122"/>
      <c r="AA237"/>
      <c r="AB237"/>
      <c r="AC237"/>
      <c r="BB237"/>
      <c r="BC237"/>
      <c r="BD237"/>
      <c r="BE237"/>
      <c r="BF237"/>
      <c r="BG237"/>
    </row>
    <row r="238" spans="1:59" ht="12.75" customHeight="1">
      <c r="A238" s="130"/>
      <c r="B238" s="131"/>
      <c r="C238" s="157" t="s">
        <v>316</v>
      </c>
      <c r="D238" s="157"/>
      <c r="E238" s="132">
        <v>169.6</v>
      </c>
      <c r="F238" s="133"/>
      <c r="G238" s="134"/>
      <c r="H238" s="120"/>
      <c r="I238" s="120"/>
      <c r="J238" s="120"/>
      <c r="K238" s="120"/>
      <c r="M238" s="100" t="s">
        <v>316</v>
      </c>
      <c r="O238" s="135"/>
      <c r="Q238" s="122"/>
      <c r="AA238"/>
      <c r="AB238"/>
      <c r="AC238"/>
      <c r="BB238"/>
      <c r="BC238"/>
      <c r="BD238"/>
      <c r="BE238"/>
      <c r="BF238"/>
      <c r="BG238"/>
    </row>
    <row r="239" spans="1:59">
      <c r="A239" s="130"/>
      <c r="B239" s="131"/>
      <c r="C239" s="157"/>
      <c r="D239" s="157"/>
      <c r="E239" s="132">
        <v>0</v>
      </c>
      <c r="F239" s="133"/>
      <c r="G239" s="134"/>
      <c r="H239" s="120"/>
      <c r="I239" s="120"/>
      <c r="J239" s="120"/>
      <c r="K239" s="120"/>
      <c r="M239"/>
      <c r="O239" s="135"/>
      <c r="Q239" s="122"/>
      <c r="AA239"/>
      <c r="AB239"/>
      <c r="AC239"/>
      <c r="BB239"/>
      <c r="BC239"/>
      <c r="BD239"/>
      <c r="BE239"/>
      <c r="BF239"/>
      <c r="BG239"/>
    </row>
    <row r="240" spans="1:59" ht="12.75" customHeight="1">
      <c r="A240" s="130"/>
      <c r="B240" s="131"/>
      <c r="C240" s="157" t="s">
        <v>317</v>
      </c>
      <c r="D240" s="157"/>
      <c r="E240" s="132">
        <v>0</v>
      </c>
      <c r="F240" s="133"/>
      <c r="G240" s="134"/>
      <c r="H240" s="120"/>
      <c r="I240" s="120"/>
      <c r="J240" s="120"/>
      <c r="K240" s="120"/>
      <c r="M240" s="100" t="s">
        <v>317</v>
      </c>
      <c r="O240" s="135"/>
      <c r="Q240" s="122"/>
      <c r="AA240"/>
      <c r="AB240"/>
      <c r="AC240"/>
      <c r="BB240"/>
      <c r="BC240"/>
      <c r="BD240"/>
      <c r="BE240"/>
      <c r="BF240"/>
      <c r="BG240"/>
    </row>
    <row r="241" spans="1:59" ht="12.75" customHeight="1">
      <c r="A241" s="130"/>
      <c r="B241" s="131"/>
      <c r="C241" s="157" t="s">
        <v>318</v>
      </c>
      <c r="D241" s="157"/>
      <c r="E241" s="132">
        <v>19.62</v>
      </c>
      <c r="F241" s="133"/>
      <c r="G241" s="134"/>
      <c r="H241" s="120"/>
      <c r="I241" s="120"/>
      <c r="J241" s="120"/>
      <c r="K241" s="120"/>
      <c r="M241" s="100" t="s">
        <v>318</v>
      </c>
      <c r="O241" s="135"/>
      <c r="Q241" s="122"/>
      <c r="AA241"/>
      <c r="AB241"/>
      <c r="AC241"/>
      <c r="BB241"/>
      <c r="BC241"/>
      <c r="BD241"/>
      <c r="BE241"/>
      <c r="BF241"/>
      <c r="BG241"/>
    </row>
    <row r="242" spans="1:59">
      <c r="A242" s="130"/>
      <c r="B242" s="131"/>
      <c r="C242" s="157"/>
      <c r="D242" s="157"/>
      <c r="E242" s="132">
        <v>0</v>
      </c>
      <c r="F242" s="133"/>
      <c r="G242" s="134"/>
      <c r="H242" s="120"/>
      <c r="I242" s="120"/>
      <c r="J242" s="120"/>
      <c r="K242" s="120"/>
      <c r="M242"/>
      <c r="O242" s="135"/>
      <c r="Q242" s="122"/>
      <c r="AA242"/>
      <c r="AB242"/>
      <c r="AC242"/>
      <c r="BB242"/>
      <c r="BC242"/>
      <c r="BD242"/>
      <c r="BE242"/>
      <c r="BF242"/>
      <c r="BG242"/>
    </row>
    <row r="243" spans="1:59" ht="12.75" customHeight="1">
      <c r="A243" s="130"/>
      <c r="B243" s="131"/>
      <c r="C243" s="157" t="s">
        <v>319</v>
      </c>
      <c r="D243" s="157"/>
      <c r="E243" s="132">
        <v>0</v>
      </c>
      <c r="F243" s="133"/>
      <c r="G243" s="134"/>
      <c r="H243" s="120"/>
      <c r="I243" s="120"/>
      <c r="J243" s="120"/>
      <c r="K243" s="120"/>
      <c r="M243" s="100" t="s">
        <v>319</v>
      </c>
      <c r="O243" s="135"/>
      <c r="Q243" s="122"/>
      <c r="AA243"/>
      <c r="AB243"/>
      <c r="AC243"/>
      <c r="BB243"/>
      <c r="BC243"/>
      <c r="BD243"/>
      <c r="BE243"/>
      <c r="BF243"/>
      <c r="BG243"/>
    </row>
    <row r="244" spans="1:59" ht="12.75" customHeight="1">
      <c r="A244" s="130"/>
      <c r="B244" s="131"/>
      <c r="C244" s="157" t="s">
        <v>320</v>
      </c>
      <c r="D244" s="157"/>
      <c r="E244" s="132">
        <v>54.2</v>
      </c>
      <c r="F244" s="133"/>
      <c r="G244" s="134"/>
      <c r="H244" s="120"/>
      <c r="I244" s="120"/>
      <c r="J244" s="120"/>
      <c r="K244" s="120"/>
      <c r="M244" s="100" t="s">
        <v>320</v>
      </c>
      <c r="O244" s="135"/>
      <c r="Q244" s="122"/>
      <c r="AA244"/>
      <c r="AB244"/>
      <c r="AC244"/>
      <c r="BB244"/>
      <c r="BC244"/>
      <c r="BD244"/>
      <c r="BE244"/>
      <c r="BF244"/>
      <c r="BG244"/>
    </row>
    <row r="245" spans="1:59">
      <c r="A245" s="130"/>
      <c r="B245" s="131"/>
      <c r="C245" s="157"/>
      <c r="D245" s="157"/>
      <c r="E245" s="132">
        <v>0</v>
      </c>
      <c r="F245" s="133"/>
      <c r="G245" s="134"/>
      <c r="H245" s="120"/>
      <c r="I245" s="120"/>
      <c r="J245" s="120"/>
      <c r="K245" s="120"/>
      <c r="M245"/>
      <c r="O245" s="135"/>
      <c r="Q245" s="122"/>
      <c r="AA245"/>
      <c r="AB245"/>
      <c r="AC245"/>
      <c r="BB245"/>
      <c r="BC245"/>
      <c r="BD245"/>
      <c r="BE245"/>
      <c r="BF245"/>
      <c r="BG245"/>
    </row>
    <row r="246" spans="1:59" ht="12.75" customHeight="1">
      <c r="A246" s="130"/>
      <c r="B246" s="131"/>
      <c r="C246" s="157" t="s">
        <v>321</v>
      </c>
      <c r="D246" s="157"/>
      <c r="E246" s="132">
        <v>0</v>
      </c>
      <c r="F246" s="133"/>
      <c r="G246" s="134"/>
      <c r="H246" s="120"/>
      <c r="I246" s="120"/>
      <c r="J246" s="120"/>
      <c r="K246" s="120"/>
      <c r="M246" s="100" t="s">
        <v>321</v>
      </c>
      <c r="O246" s="135"/>
      <c r="Q246" s="122"/>
      <c r="AA246"/>
      <c r="AB246"/>
      <c r="AC246"/>
      <c r="BB246"/>
      <c r="BC246"/>
      <c r="BD246"/>
      <c r="BE246"/>
      <c r="BF246"/>
      <c r="BG246"/>
    </row>
    <row r="247" spans="1:59" ht="12.75" customHeight="1">
      <c r="A247" s="130"/>
      <c r="B247" s="131"/>
      <c r="C247" s="157" t="s">
        <v>322</v>
      </c>
      <c r="D247" s="157"/>
      <c r="E247" s="132">
        <v>4.71</v>
      </c>
      <c r="F247" s="133"/>
      <c r="G247" s="134"/>
      <c r="H247" s="120"/>
      <c r="I247" s="120"/>
      <c r="J247" s="120"/>
      <c r="K247" s="120"/>
      <c r="M247" s="100" t="s">
        <v>322</v>
      </c>
      <c r="O247" s="135"/>
      <c r="Q247" s="122"/>
      <c r="AA247"/>
      <c r="AB247"/>
      <c r="AC247"/>
      <c r="BB247"/>
      <c r="BC247"/>
      <c r="BD247"/>
      <c r="BE247"/>
      <c r="BF247"/>
      <c r="BG247"/>
    </row>
    <row r="248" spans="1:59">
      <c r="A248" s="123">
        <v>56</v>
      </c>
      <c r="B248" s="124" t="s">
        <v>323</v>
      </c>
      <c r="C248" s="125" t="s">
        <v>324</v>
      </c>
      <c r="D248" s="126" t="s">
        <v>145</v>
      </c>
      <c r="E248" s="127">
        <v>4.71</v>
      </c>
      <c r="F248" s="145">
        <v>0</v>
      </c>
      <c r="G248" s="128">
        <f>E248*F248</f>
        <v>0</v>
      </c>
      <c r="H248" s="129">
        <v>1E-3</v>
      </c>
      <c r="I248" s="129">
        <f>E248*H248</f>
        <v>4.7099999999999998E-3</v>
      </c>
      <c r="J248" s="129">
        <v>0</v>
      </c>
      <c r="K248" s="129">
        <f>E248*J248</f>
        <v>0</v>
      </c>
      <c r="M248"/>
      <c r="O248"/>
      <c r="Q248" s="122">
        <v>2</v>
      </c>
      <c r="AA248" s="100">
        <v>12</v>
      </c>
      <c r="AB248" s="100">
        <v>1</v>
      </c>
      <c r="AC248" s="100">
        <v>57</v>
      </c>
      <c r="BB248" s="100">
        <v>2</v>
      </c>
      <c r="BC248" s="100">
        <f>IF(BB248=1,G248,0)</f>
        <v>0</v>
      </c>
      <c r="BD248" s="100">
        <f>IF(BB248=2,G248,0)</f>
        <v>0</v>
      </c>
      <c r="BE248" s="100">
        <f>IF(BB248=3,G248,0)</f>
        <v>0</v>
      </c>
      <c r="BF248" s="100">
        <f>IF(BB248=4,G248,0)</f>
        <v>0</v>
      </c>
      <c r="BG248" s="100">
        <f>IF(BB248=5,G248,0)</f>
        <v>0</v>
      </c>
    </row>
    <row r="249" spans="1:59" ht="12.75" customHeight="1">
      <c r="A249" s="130"/>
      <c r="B249" s="131"/>
      <c r="C249" s="157" t="s">
        <v>325</v>
      </c>
      <c r="D249" s="157"/>
      <c r="E249" s="132">
        <v>4.71</v>
      </c>
      <c r="F249" s="133"/>
      <c r="G249" s="134"/>
      <c r="H249" s="120"/>
      <c r="I249" s="120"/>
      <c r="J249" s="120"/>
      <c r="K249" s="120"/>
      <c r="M249" s="100" t="s">
        <v>325</v>
      </c>
      <c r="O249" s="135"/>
      <c r="Q249" s="122"/>
      <c r="AA249"/>
      <c r="AB249"/>
      <c r="AC249"/>
      <c r="BB249"/>
      <c r="BC249"/>
      <c r="BD249"/>
      <c r="BE249"/>
      <c r="BF249"/>
      <c r="BG249"/>
    </row>
    <row r="250" spans="1:59">
      <c r="A250" s="130"/>
      <c r="B250" s="131"/>
      <c r="C250" s="157"/>
      <c r="D250" s="157"/>
      <c r="E250" s="132">
        <v>0</v>
      </c>
      <c r="F250" s="133"/>
      <c r="G250" s="134"/>
      <c r="H250" s="120"/>
      <c r="I250" s="120"/>
      <c r="J250" s="120"/>
      <c r="K250" s="120"/>
      <c r="M250"/>
      <c r="O250" s="135"/>
      <c r="Q250" s="122"/>
      <c r="AA250"/>
      <c r="AB250"/>
      <c r="AC250"/>
      <c r="BB250"/>
      <c r="BC250"/>
      <c r="BD250"/>
      <c r="BE250"/>
      <c r="BF250"/>
      <c r="BG250"/>
    </row>
    <row r="251" spans="1:59">
      <c r="A251" s="123">
        <v>57</v>
      </c>
      <c r="B251" s="124" t="s">
        <v>326</v>
      </c>
      <c r="C251" s="125" t="s">
        <v>327</v>
      </c>
      <c r="D251" s="126" t="s">
        <v>145</v>
      </c>
      <c r="E251" s="127">
        <v>19.62</v>
      </c>
      <c r="F251" s="145">
        <v>0</v>
      </c>
      <c r="G251" s="128">
        <f>E251*F251</f>
        <v>0</v>
      </c>
      <c r="H251" s="129">
        <v>1E-3</v>
      </c>
      <c r="I251" s="129">
        <f>E251*H251</f>
        <v>1.9620000000000002E-2</v>
      </c>
      <c r="J251" s="129">
        <v>0</v>
      </c>
      <c r="K251" s="129">
        <f>E251*J251</f>
        <v>0</v>
      </c>
      <c r="M251"/>
      <c r="O251"/>
      <c r="Q251" s="122">
        <v>2</v>
      </c>
      <c r="AA251" s="100">
        <v>12</v>
      </c>
      <c r="AB251" s="100">
        <v>1</v>
      </c>
      <c r="AC251" s="100">
        <v>58</v>
      </c>
      <c r="BB251" s="100">
        <v>2</v>
      </c>
      <c r="BC251" s="100">
        <f>IF(BB251=1,G251,0)</f>
        <v>0</v>
      </c>
      <c r="BD251" s="100">
        <f>IF(BB251=2,G251,0)</f>
        <v>0</v>
      </c>
      <c r="BE251" s="100">
        <f>IF(BB251=3,G251,0)</f>
        <v>0</v>
      </c>
      <c r="BF251" s="100">
        <f>IF(BB251=4,G251,0)</f>
        <v>0</v>
      </c>
      <c r="BG251" s="100">
        <f>IF(BB251=5,G251,0)</f>
        <v>0</v>
      </c>
    </row>
    <row r="252" spans="1:59" ht="12.75" customHeight="1">
      <c r="A252" s="130"/>
      <c r="B252" s="131"/>
      <c r="C252" s="157" t="s">
        <v>328</v>
      </c>
      <c r="D252" s="157"/>
      <c r="E252" s="132">
        <v>19.62</v>
      </c>
      <c r="F252" s="133"/>
      <c r="G252" s="134"/>
      <c r="H252" s="120"/>
      <c r="I252" s="120"/>
      <c r="J252" s="120"/>
      <c r="K252" s="120"/>
      <c r="M252" s="100" t="s">
        <v>328</v>
      </c>
      <c r="O252" s="135"/>
      <c r="Q252" s="122"/>
      <c r="AA252"/>
      <c r="AB252"/>
      <c r="AC252"/>
      <c r="BB252"/>
      <c r="BC252"/>
      <c r="BD252"/>
      <c r="BE252"/>
      <c r="BF252"/>
      <c r="BG252"/>
    </row>
    <row r="253" spans="1:59">
      <c r="A253" s="123">
        <v>58</v>
      </c>
      <c r="B253" s="124" t="s">
        <v>329</v>
      </c>
      <c r="C253" s="125" t="s">
        <v>330</v>
      </c>
      <c r="D253" s="126" t="s">
        <v>145</v>
      </c>
      <c r="E253" s="127">
        <v>54.2</v>
      </c>
      <c r="F253" s="145">
        <v>0</v>
      </c>
      <c r="G253" s="128">
        <f>E253*F253</f>
        <v>0</v>
      </c>
      <c r="H253" s="129">
        <v>1E-3</v>
      </c>
      <c r="I253" s="129">
        <f>E253*H253</f>
        <v>5.4200000000000005E-2</v>
      </c>
      <c r="J253" s="129">
        <v>0</v>
      </c>
      <c r="K253" s="129">
        <f>E253*J253</f>
        <v>0</v>
      </c>
      <c r="M253"/>
      <c r="O253"/>
      <c r="Q253" s="122">
        <v>2</v>
      </c>
      <c r="AA253" s="100">
        <v>12</v>
      </c>
      <c r="AB253" s="100">
        <v>1</v>
      </c>
      <c r="AC253" s="100">
        <v>59</v>
      </c>
      <c r="BB253" s="100">
        <v>2</v>
      </c>
      <c r="BC253" s="100">
        <f>IF(BB253=1,G253,0)</f>
        <v>0</v>
      </c>
      <c r="BD253" s="100">
        <f>IF(BB253=2,G253,0)</f>
        <v>0</v>
      </c>
      <c r="BE253" s="100">
        <f>IF(BB253=3,G253,0)</f>
        <v>0</v>
      </c>
      <c r="BF253" s="100">
        <f>IF(BB253=4,G253,0)</f>
        <v>0</v>
      </c>
      <c r="BG253" s="100">
        <f>IF(BB253=5,G253,0)</f>
        <v>0</v>
      </c>
    </row>
    <row r="254" spans="1:59" ht="12.75" customHeight="1">
      <c r="A254" s="130"/>
      <c r="B254" s="131"/>
      <c r="C254" s="157" t="s">
        <v>331</v>
      </c>
      <c r="D254" s="157"/>
      <c r="E254" s="132">
        <v>54.2</v>
      </c>
      <c r="F254" s="133"/>
      <c r="G254" s="134"/>
      <c r="H254" s="120"/>
      <c r="I254" s="120"/>
      <c r="J254" s="120"/>
      <c r="K254" s="120"/>
      <c r="M254" s="100" t="s">
        <v>331</v>
      </c>
      <c r="O254" s="135"/>
      <c r="Q254" s="122"/>
      <c r="AA254"/>
      <c r="AB254"/>
      <c r="AC254"/>
      <c r="BB254"/>
      <c r="BC254"/>
      <c r="BD254"/>
      <c r="BE254"/>
      <c r="BF254"/>
      <c r="BG254"/>
    </row>
    <row r="255" spans="1:59">
      <c r="A255" s="123">
        <v>59</v>
      </c>
      <c r="B255" s="124" t="s">
        <v>332</v>
      </c>
      <c r="C255" s="125" t="s">
        <v>333</v>
      </c>
      <c r="D255" s="126" t="s">
        <v>132</v>
      </c>
      <c r="E255" s="127">
        <v>0.17100000000000001</v>
      </c>
      <c r="F255" s="145">
        <v>0</v>
      </c>
      <c r="G255" s="128">
        <f>E255*F255</f>
        <v>0</v>
      </c>
      <c r="H255" s="129">
        <v>1</v>
      </c>
      <c r="I255" s="129">
        <f>E255*H255</f>
        <v>0.17100000000000001</v>
      </c>
      <c r="J255" s="129">
        <v>0</v>
      </c>
      <c r="K255" s="129">
        <f>E255*J255</f>
        <v>0</v>
      </c>
      <c r="M255"/>
      <c r="O255"/>
      <c r="Q255" s="122">
        <v>2</v>
      </c>
      <c r="AA255" s="100">
        <v>12</v>
      </c>
      <c r="AB255" s="100">
        <v>1</v>
      </c>
      <c r="AC255" s="100">
        <v>60</v>
      </c>
      <c r="BB255" s="100">
        <v>2</v>
      </c>
      <c r="BC255" s="100">
        <f>IF(BB255=1,G255,0)</f>
        <v>0</v>
      </c>
      <c r="BD255" s="100">
        <f>IF(BB255=2,G255,0)</f>
        <v>0</v>
      </c>
      <c r="BE255" s="100">
        <f>IF(BB255=3,G255,0)</f>
        <v>0</v>
      </c>
      <c r="BF255" s="100">
        <f>IF(BB255=4,G255,0)</f>
        <v>0</v>
      </c>
      <c r="BG255" s="100">
        <f>IF(BB255=5,G255,0)</f>
        <v>0</v>
      </c>
    </row>
    <row r="256" spans="1:59" ht="12.75" customHeight="1">
      <c r="A256" s="130"/>
      <c r="B256" s="131"/>
      <c r="C256" s="157" t="s">
        <v>334</v>
      </c>
      <c r="D256" s="157"/>
      <c r="E256" s="132">
        <v>0.17100000000000001</v>
      </c>
      <c r="F256" s="133"/>
      <c r="G256" s="134"/>
      <c r="H256" s="120"/>
      <c r="I256" s="120"/>
      <c r="J256" s="120"/>
      <c r="K256" s="120"/>
      <c r="M256" s="100" t="s">
        <v>334</v>
      </c>
      <c r="O256" s="135"/>
      <c r="Q256" s="122"/>
      <c r="AA256"/>
      <c r="AB256"/>
      <c r="AC256"/>
      <c r="BB256"/>
      <c r="BC256"/>
      <c r="BD256"/>
      <c r="BE256"/>
      <c r="BF256"/>
      <c r="BG256"/>
    </row>
    <row r="257" spans="1:59">
      <c r="A257" s="137"/>
      <c r="B257" s="138" t="s">
        <v>162</v>
      </c>
      <c r="C257" s="139" t="str">
        <f>CONCATENATE(B234," ",C234)</f>
        <v>767 Konstrukce zámečnické</v>
      </c>
      <c r="D257" s="137"/>
      <c r="E257" s="140"/>
      <c r="F257" s="140"/>
      <c r="G257" s="141">
        <f>SUM(G234:G256)</f>
        <v>0</v>
      </c>
      <c r="H257" s="142"/>
      <c r="I257" s="143">
        <f>SUM(I234:I256)</f>
        <v>0.26193650000000002</v>
      </c>
      <c r="J257" s="142"/>
      <c r="K257" s="143">
        <f>SUM(K234:K256)</f>
        <v>0</v>
      </c>
      <c r="M257"/>
      <c r="O257"/>
      <c r="Q257" s="122">
        <v>4</v>
      </c>
      <c r="AA257"/>
      <c r="AB257"/>
      <c r="AC257"/>
      <c r="BB257"/>
      <c r="BC257" s="144">
        <f>SUM(BC234:BC256)</f>
        <v>0</v>
      </c>
      <c r="BD257" s="144">
        <f>SUM(BD234:BD256)</f>
        <v>0</v>
      </c>
      <c r="BE257" s="144">
        <f>SUM(BE234:BE256)</f>
        <v>0</v>
      </c>
      <c r="BF257" s="144">
        <f>SUM(BF234:BF256)</f>
        <v>0</v>
      </c>
      <c r="BG257" s="144">
        <f>SUM(BG234:BG256)</f>
        <v>0</v>
      </c>
    </row>
    <row r="258" spans="1:59">
      <c r="A258" s="115" t="s">
        <v>72</v>
      </c>
      <c r="B258" s="116" t="s">
        <v>335</v>
      </c>
      <c r="C258" s="117" t="s">
        <v>336</v>
      </c>
      <c r="D258" s="118"/>
      <c r="E258" s="119"/>
      <c r="F258" s="119"/>
      <c r="G258" s="120"/>
      <c r="H258" s="121"/>
      <c r="I258" s="121"/>
      <c r="J258" s="121"/>
      <c r="K258" s="121"/>
      <c r="M258"/>
      <c r="O258"/>
      <c r="Q258" s="122">
        <v>1</v>
      </c>
      <c r="AA258"/>
      <c r="AB258"/>
      <c r="AC258"/>
      <c r="BB258"/>
      <c r="BC258"/>
      <c r="BD258"/>
      <c r="BE258"/>
      <c r="BF258"/>
      <c r="BG258"/>
    </row>
    <row r="259" spans="1:59">
      <c r="A259" s="123">
        <v>60</v>
      </c>
      <c r="B259" s="124" t="s">
        <v>337</v>
      </c>
      <c r="C259" s="125" t="s">
        <v>338</v>
      </c>
      <c r="D259" s="126" t="s">
        <v>252</v>
      </c>
      <c r="E259" s="127">
        <v>67.400000000000006</v>
      </c>
      <c r="F259" s="145">
        <v>0</v>
      </c>
      <c r="G259" s="128">
        <f>E259*F259</f>
        <v>0</v>
      </c>
      <c r="H259" s="129">
        <v>1.6000000000000001E-4</v>
      </c>
      <c r="I259" s="129">
        <f>E259*H259</f>
        <v>1.0784000000000002E-2</v>
      </c>
      <c r="J259" s="129">
        <v>0</v>
      </c>
      <c r="K259" s="129">
        <f>E259*J259</f>
        <v>0</v>
      </c>
      <c r="M259"/>
      <c r="O259"/>
      <c r="Q259" s="122">
        <v>2</v>
      </c>
      <c r="AA259" s="100">
        <v>12</v>
      </c>
      <c r="AB259" s="100">
        <v>0</v>
      </c>
      <c r="AC259" s="100">
        <v>61</v>
      </c>
      <c r="BB259" s="100">
        <v>2</v>
      </c>
      <c r="BC259" s="100">
        <f>IF(BB259=1,G259,0)</f>
        <v>0</v>
      </c>
      <c r="BD259" s="100">
        <f>IF(BB259=2,G259,0)</f>
        <v>0</v>
      </c>
      <c r="BE259" s="100">
        <f>IF(BB259=3,G259,0)</f>
        <v>0</v>
      </c>
      <c r="BF259" s="100">
        <f>IF(BB259=4,G259,0)</f>
        <v>0</v>
      </c>
      <c r="BG259" s="100">
        <f>IF(BB259=5,G259,0)</f>
        <v>0</v>
      </c>
    </row>
    <row r="260" spans="1:59" ht="12.75" customHeight="1">
      <c r="A260" s="130"/>
      <c r="B260" s="131"/>
      <c r="C260" s="157" t="s">
        <v>339</v>
      </c>
      <c r="D260" s="157"/>
      <c r="E260" s="132">
        <v>0</v>
      </c>
      <c r="F260" s="133"/>
      <c r="G260" s="134"/>
      <c r="H260" s="120"/>
      <c r="I260" s="120"/>
      <c r="J260" s="120"/>
      <c r="K260" s="120"/>
      <c r="M260" s="100" t="s">
        <v>339</v>
      </c>
      <c r="O260" s="135"/>
      <c r="Q260" s="122"/>
      <c r="BC260"/>
      <c r="BD260"/>
      <c r="BE260"/>
      <c r="BF260"/>
      <c r="BG260"/>
    </row>
    <row r="261" spans="1:59" ht="12.75" customHeight="1">
      <c r="A261" s="130"/>
      <c r="B261" s="131"/>
      <c r="C261" s="157" t="s">
        <v>340</v>
      </c>
      <c r="D261" s="157"/>
      <c r="E261" s="132">
        <v>52</v>
      </c>
      <c r="F261" s="133"/>
      <c r="G261" s="134"/>
      <c r="H261" s="120"/>
      <c r="I261" s="120"/>
      <c r="J261" s="120"/>
      <c r="K261" s="120"/>
      <c r="M261" s="100" t="s">
        <v>340</v>
      </c>
      <c r="O261" s="135"/>
      <c r="Q261" s="122"/>
      <c r="BC261"/>
      <c r="BD261"/>
      <c r="BE261"/>
      <c r="BF261"/>
      <c r="BG261"/>
    </row>
    <row r="262" spans="1:59" ht="12.75" customHeight="1">
      <c r="A262" s="130"/>
      <c r="B262" s="131"/>
      <c r="C262" s="157" t="s">
        <v>341</v>
      </c>
      <c r="D262" s="157"/>
      <c r="E262" s="132">
        <v>15.4</v>
      </c>
      <c r="F262" s="133"/>
      <c r="G262" s="134"/>
      <c r="H262" s="120"/>
      <c r="I262" s="120"/>
      <c r="J262" s="120"/>
      <c r="K262" s="120"/>
      <c r="M262" s="100" t="s">
        <v>341</v>
      </c>
      <c r="O262" s="135"/>
      <c r="Q262" s="122"/>
      <c r="BC262"/>
      <c r="BD262"/>
      <c r="BE262"/>
      <c r="BF262"/>
      <c r="BG262"/>
    </row>
    <row r="263" spans="1:59">
      <c r="A263" s="137"/>
      <c r="B263" s="138" t="s">
        <v>162</v>
      </c>
      <c r="C263" s="139" t="str">
        <f>CONCATENATE(B258," ",C258)</f>
        <v>783 Nátěry</v>
      </c>
      <c r="D263" s="137"/>
      <c r="E263" s="140"/>
      <c r="F263" s="140"/>
      <c r="G263" s="141">
        <f>SUM(G258:G262)</f>
        <v>0</v>
      </c>
      <c r="H263" s="142"/>
      <c r="I263" s="143">
        <f>SUM(I258:I262)</f>
        <v>1.0784000000000002E-2</v>
      </c>
      <c r="J263" s="142"/>
      <c r="K263" s="143">
        <f>SUM(K258:K262)</f>
        <v>0</v>
      </c>
      <c r="Q263" s="122">
        <v>4</v>
      </c>
      <c r="BC263" s="144">
        <f>SUM(BC258:BC262)</f>
        <v>0</v>
      </c>
      <c r="BD263" s="144">
        <f>SUM(BD258:BD262)</f>
        <v>0</v>
      </c>
      <c r="BE263" s="144">
        <f>SUM(BE258:BE262)</f>
        <v>0</v>
      </c>
      <c r="BF263" s="144">
        <f>SUM(BF258:BF262)</f>
        <v>0</v>
      </c>
      <c r="BG263" s="144">
        <f>SUM(BG258:BG262)</f>
        <v>0</v>
      </c>
    </row>
  </sheetData>
  <sheetProtection algorithmName="SHA-512" hashValue="bJv+HUOCYG0wGokps7UCfzD4c/Odz7OS7TCCYA4DEuhOFyaAAtqpJ6M9Mqb8V/ZiSf2mKRUsHIDW9dgVTpYGqA==" saltValue="6X1cNqThAoKhGToGSBywnA==" spinCount="100000" sheet="1" objects="1" scenarios="1"/>
  <protectedRanges>
    <protectedRange sqref="F1:F1048576" name="Oblast1"/>
  </protectedRanges>
  <mergeCells count="180">
    <mergeCell ref="A1:I1"/>
    <mergeCell ref="A3:B3"/>
    <mergeCell ref="A4:B4"/>
    <mergeCell ref="G4:I4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C25:D25"/>
    <mergeCell ref="C26:D26"/>
    <mergeCell ref="C27:D27"/>
    <mergeCell ref="C29:D29"/>
    <mergeCell ref="C31:D31"/>
    <mergeCell ref="C32:D32"/>
    <mergeCell ref="C33:D33"/>
    <mergeCell ref="C34:D34"/>
    <mergeCell ref="C35:D35"/>
    <mergeCell ref="C37:D37"/>
    <mergeCell ref="C38:D38"/>
    <mergeCell ref="C40:D40"/>
    <mergeCell ref="C41:D41"/>
    <mergeCell ref="C42:D42"/>
    <mergeCell ref="C43:D43"/>
    <mergeCell ref="C45:D45"/>
    <mergeCell ref="C47:D47"/>
    <mergeCell ref="C48:D48"/>
    <mergeCell ref="C49:D49"/>
    <mergeCell ref="C50:D50"/>
    <mergeCell ref="C51:D51"/>
    <mergeCell ref="C52:D52"/>
    <mergeCell ref="C54:D54"/>
    <mergeCell ref="C55:D55"/>
    <mergeCell ref="C57:D57"/>
    <mergeCell ref="C58:D58"/>
    <mergeCell ref="C60:D60"/>
    <mergeCell ref="C62:D62"/>
    <mergeCell ref="C63:D63"/>
    <mergeCell ref="C64:D64"/>
    <mergeCell ref="C65:D65"/>
    <mergeCell ref="C66:D66"/>
    <mergeCell ref="C68:D68"/>
    <mergeCell ref="C69:D69"/>
    <mergeCell ref="C71:D71"/>
    <mergeCell ref="C72:D72"/>
    <mergeCell ref="C74:D74"/>
    <mergeCell ref="C75:D75"/>
    <mergeCell ref="C77:D77"/>
    <mergeCell ref="C78:D78"/>
    <mergeCell ref="C80:D80"/>
    <mergeCell ref="C81:D81"/>
    <mergeCell ref="C83:D83"/>
    <mergeCell ref="C84:D84"/>
    <mergeCell ref="C88:D88"/>
    <mergeCell ref="C89:D89"/>
    <mergeCell ref="C90:D90"/>
    <mergeCell ref="C92:D92"/>
    <mergeCell ref="C93:D93"/>
    <mergeCell ref="C94:D94"/>
    <mergeCell ref="C95:D95"/>
    <mergeCell ref="C97:D97"/>
    <mergeCell ref="C98:D98"/>
    <mergeCell ref="C99:D99"/>
    <mergeCell ref="C100:D100"/>
    <mergeCell ref="C101:D101"/>
    <mergeCell ref="C103:D103"/>
    <mergeCell ref="C104:D104"/>
    <mergeCell ref="C106:D106"/>
    <mergeCell ref="C107:D107"/>
    <mergeCell ref="C109:D109"/>
    <mergeCell ref="C110:D110"/>
    <mergeCell ref="C111:D111"/>
    <mergeCell ref="C112:D112"/>
    <mergeCell ref="C114:D114"/>
    <mergeCell ref="C115:D115"/>
    <mergeCell ref="C116:D116"/>
    <mergeCell ref="C118:D118"/>
    <mergeCell ref="C122:D122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3:D133"/>
    <mergeCell ref="C134:D134"/>
    <mergeCell ref="C136:D136"/>
    <mergeCell ref="C138:D138"/>
    <mergeCell ref="C139:D139"/>
    <mergeCell ref="C140:D140"/>
    <mergeCell ref="C141:D141"/>
    <mergeCell ref="C143:D143"/>
    <mergeCell ref="C144:D144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6:D156"/>
    <mergeCell ref="C157:D157"/>
    <mergeCell ref="C158:D158"/>
    <mergeCell ref="C159:D159"/>
    <mergeCell ref="C160:D160"/>
    <mergeCell ref="C161:D161"/>
    <mergeCell ref="C162:D162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6:D186"/>
    <mergeCell ref="C188:D188"/>
    <mergeCell ref="C190:D190"/>
    <mergeCell ref="C192:D192"/>
    <mergeCell ref="C194:D194"/>
    <mergeCell ref="C196:D196"/>
    <mergeCell ref="C200:D200"/>
    <mergeCell ref="C204:D204"/>
    <mergeCell ref="C205:D205"/>
    <mergeCell ref="C207:D207"/>
    <mergeCell ref="C209:D209"/>
    <mergeCell ref="C211:D211"/>
    <mergeCell ref="C212:D212"/>
    <mergeCell ref="C214:D214"/>
    <mergeCell ref="C216:D216"/>
    <mergeCell ref="C218:D218"/>
    <mergeCell ref="C219:D219"/>
    <mergeCell ref="C221:D221"/>
    <mergeCell ref="C222:D222"/>
    <mergeCell ref="C226:D226"/>
    <mergeCell ref="C227:D227"/>
    <mergeCell ref="C228:D228"/>
    <mergeCell ref="C232:D232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9:D249"/>
    <mergeCell ref="C250:D250"/>
    <mergeCell ref="C252:D252"/>
    <mergeCell ref="C254:D254"/>
    <mergeCell ref="C256:D256"/>
    <mergeCell ref="C260:D260"/>
    <mergeCell ref="C261:D261"/>
    <mergeCell ref="C262:D262"/>
  </mergeCells>
  <pageMargins left="0.59027777777777801" right="0.39374999999999999" top="0.78749999999999998" bottom="0.78749999999999998" header="0.51180555555555496" footer="0.31527777777777799"/>
  <pageSetup paperSize="0" scale="0" firstPageNumber="0" orientation="portrait" usePrinterDefaults="0" horizontalDpi="0" verticalDpi="0" copies="0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51</vt:i4>
      </vt:variant>
    </vt:vector>
  </HeadingPairs>
  <TitlesOfParts>
    <vt:vector size="5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'Krycí list'!Print_Area_0</vt:lpstr>
      <vt:lpstr>Položky!Print_Area_0</vt:lpstr>
      <vt:lpstr>Rekapitulace!Print_Area_0</vt:lpstr>
      <vt:lpstr>'Krycí list'!Print_Area_0_0</vt:lpstr>
      <vt:lpstr>Položky!Print_Area_0_0</vt:lpstr>
      <vt:lpstr>Rekapitulace!Print_Area_0_0</vt:lpstr>
      <vt:lpstr>Položky!Print_Titles_0</vt:lpstr>
      <vt:lpstr>Rekapitulace!Print_Titles_0</vt:lpstr>
      <vt:lpstr>Položky!Print_Titles_0_0</vt:lpstr>
      <vt:lpstr>Rekapitulace!Print_Titles_0_0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Němčanský</dc:creator>
  <cp:lastModifiedBy>Malý Michal Ing.</cp:lastModifiedBy>
  <cp:revision>5</cp:revision>
  <dcterms:created xsi:type="dcterms:W3CDTF">2018-01-11T08:56:37Z</dcterms:created>
  <dcterms:modified xsi:type="dcterms:W3CDTF">2018-10-25T10:16:48Z</dcterms:modified>
  <dc:language>cs-CZ</dc:language>
</cp:coreProperties>
</file>